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Раб,42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<sst xmlns="http://schemas.openxmlformats.org/spreadsheetml/2006/main" count="63" uniqueCount="57">
  <si>
    <t xml:space="preserve">                                                                         Л И Ц Е В О Й   С Ч Е Т</t>
  </si>
  <si>
    <t xml:space="preserve"> улица     Рабочая,      дом    42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</si>
  <si>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</si>
  <si>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</si>
  <si>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</si>
  <si>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</si>
  <si>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</si>
  <si>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</si>
  <si>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</si>
  <si>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</si>
  <si>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</si>
  <si>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</si>
  <si>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</si>
  <si>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</si>
  <si>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</si>
  <si>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</si>
  <si>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</si>
  <si>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</si>
  <si>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</si>
  <si>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</si>
  <si>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</si>
  <si>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</si>
  <si>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</si>
  <si>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</si>
  <si>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</si>
  <si>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</si>
  <si>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</si>
  <si>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</si>
  <si>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</si>
  <si>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</si>
  <si>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</si>
  <si>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</si>
  <si>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</si>
  <si>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</si>
  <si>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</si>
  <si>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</si>
  <si>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</si>
  <si>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</si>
  <si>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</si>
  <si>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</si>
  <si>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</si>
  <si>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</si>
  <si>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</si>
  <si>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</si>
  <si>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</si>
  <si>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           1,91 руб./м2</t>
  </si>
  <si>
    <t xml:space="preserve">                               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</si>
  <si>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</si>
  <si>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</si>
  <si>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</si>
  <si>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</si>
  <si>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</si>
  <si>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</si>
  <si>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</si>
  <si>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</si>
  <si>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с01.10.21г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</si>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</sst>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3" fillId="34" borderId="16" xfId="0" applyFont="1" applyFill="1" applyBorder="1" applyAlignment="1">
      <alignment horizontal="left"/>
    </xf>
    <xf numFmtId="0" fontId="24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50">
        <row r="8">
          <cell r="L8">
            <v>29704.75</v>
          </cell>
          <cell r="Q8">
            <v>312.5919447438668</v>
          </cell>
          <cell r="R8">
            <v>390.8095940874608</v>
          </cell>
          <cell r="AE8">
            <v>135826.62</v>
          </cell>
        </row>
        <row r="9">
          <cell r="L9">
            <v>32959.1</v>
          </cell>
          <cell r="Q9">
            <v>200.4993469552065</v>
          </cell>
          <cell r="R9">
            <v>1884.2086373567106</v>
          </cell>
          <cell r="AE9">
            <v>140233.85</v>
          </cell>
        </row>
        <row r="10">
          <cell r="L10">
            <v>39018.25</v>
          </cell>
          <cell r="Q10">
            <v>356.8781491579478</v>
          </cell>
          <cell r="R10">
            <v>705.8480969894042</v>
          </cell>
          <cell r="AE10">
            <v>138608.71</v>
          </cell>
        </row>
        <row r="11">
          <cell r="L11">
            <v>31277.649999999998</v>
          </cell>
          <cell r="Q11">
            <v>312.27172744789203</v>
          </cell>
          <cell r="R11">
            <v>447.81234965587043</v>
          </cell>
          <cell r="AE11">
            <v>144724.17</v>
          </cell>
        </row>
        <row r="12">
          <cell r="L12">
            <v>31701</v>
          </cell>
          <cell r="Q12">
            <v>416.6834638693363</v>
          </cell>
          <cell r="R12">
            <v>953.2585283999641</v>
          </cell>
          <cell r="AE12">
            <v>150416.28</v>
          </cell>
        </row>
        <row r="13">
          <cell r="L13">
            <v>39564.22</v>
          </cell>
          <cell r="Q13">
            <v>394.1633281091835</v>
          </cell>
          <cell r="R13">
            <v>541.9575483754978</v>
          </cell>
          <cell r="AE13">
            <v>148245.17</v>
          </cell>
        </row>
        <row r="14">
          <cell r="L14">
            <v>42661.21000000001</v>
          </cell>
          <cell r="Q14">
            <v>345.395387672309</v>
          </cell>
          <cell r="R14">
            <v>560.4959568206423</v>
          </cell>
          <cell r="AE14">
            <v>143172.59</v>
          </cell>
        </row>
        <row r="15">
          <cell r="L15">
            <v>46560.020000000004</v>
          </cell>
          <cell r="Q15">
            <v>252.22804568069628</v>
          </cell>
          <cell r="R15">
            <v>513.8146068794631</v>
          </cell>
          <cell r="AE15">
            <v>134201.2</v>
          </cell>
        </row>
        <row r="16">
          <cell r="L16">
            <v>43065.81</v>
          </cell>
          <cell r="Q16">
            <v>395.5994079878685</v>
          </cell>
          <cell r="R16">
            <v>1551.287626737746</v>
          </cell>
          <cell r="AE16">
            <v>128724.02</v>
          </cell>
        </row>
        <row r="17">
          <cell r="L17">
            <v>46933.18</v>
          </cell>
          <cell r="Q17">
            <v>349.34705631529374</v>
          </cell>
          <cell r="R17">
            <v>304.79636242833095</v>
          </cell>
          <cell r="AE17">
            <v>120999.23</v>
          </cell>
        </row>
        <row r="18">
          <cell r="L18">
            <v>35947.65</v>
          </cell>
          <cell r="Q18">
            <v>247.17031036140435</v>
          </cell>
          <cell r="R18">
            <v>41.621717872455186</v>
          </cell>
          <cell r="AE18">
            <v>124259.97</v>
          </cell>
        </row>
        <row r="19">
          <cell r="L19">
            <v>37818.3</v>
          </cell>
          <cell r="Q19">
            <v>219.58612636449976</v>
          </cell>
          <cell r="R19">
            <v>1723.1896232593224</v>
          </cell>
          <cell r="AE19">
            <v>125685.15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50">
        <row r="8">
          <cell r="S8">
            <v>1124.7407215267547</v>
          </cell>
        </row>
        <row r="9">
          <cell r="S9">
            <v>1129.4081443975876</v>
          </cell>
        </row>
        <row r="10">
          <cell r="S10">
            <v>1185.9757251686744</v>
          </cell>
        </row>
        <row r="11">
          <cell r="S11">
            <v>1043.4954330012547</v>
          </cell>
        </row>
        <row r="12">
          <cell r="S12">
            <v>1118.628728991687</v>
          </cell>
        </row>
        <row r="13">
          <cell r="S13">
            <v>1187.494821752266</v>
          </cell>
        </row>
        <row r="14">
          <cell r="S14">
            <v>1178.5450639756432</v>
          </cell>
        </row>
        <row r="15">
          <cell r="S15">
            <v>1136.8808971754415</v>
          </cell>
        </row>
        <row r="16">
          <cell r="S16">
            <v>1221.6820997252437</v>
          </cell>
        </row>
        <row r="17">
          <cell r="S17">
            <v>1064.0045780202688</v>
          </cell>
        </row>
        <row r="18">
          <cell r="S18">
            <v>1122.7795810648668</v>
          </cell>
        </row>
        <row r="19">
          <cell r="S19">
            <v>1325.7525032302444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0">
      <selection activeCell="K24" sqref="K24"/>
    </sheetView>
  </sheetViews>
  <sheetFormatPr defaultColWidth="9.140625" defaultRowHeight="12.75"/>
  <cols>
    <col min="1" max="1" width="9.00390625" style="0" customWidth="1"/>
    <col min="2" max="2" width="12.140625" style="0" customWidth="1"/>
    <col min="3" max="3" width="9.421875" style="0" customWidth="1"/>
    <col min="4" max="4" width="7.140625" style="0" customWidth="1"/>
    <col min="5" max="5" width="5.7109375" style="0" customWidth="1"/>
    <col min="6" max="6" width="8.140625" style="0" customWidth="1"/>
    <col min="7" max="7" width="6.57421875" style="0" customWidth="1"/>
    <col min="8" max="8" width="7.7109375" style="0" customWidth="1"/>
    <col min="9" max="9" width="8.00390625" style="0" customWidth="1"/>
    <col min="10" max="10" width="6.7109375" style="0" customWidth="1"/>
    <col min="11" max="11" width="6.00390625" style="0" customWidth="1"/>
    <col min="12" max="12" width="6.8515625" style="0" customWidth="1"/>
    <col min="13" max="13" width="4.00390625" style="0" customWidth="1"/>
    <col min="14" max="14" width="3.8515625" style="0" customWidth="1"/>
    <col min="15" max="15" width="3.7109375" style="0" customWidth="1"/>
    <col min="16" max="16" width="4.8515625" style="0" customWidth="1"/>
    <col min="17" max="17" width="5.7109375" style="0" customWidth="1"/>
    <col min="18" max="18" width="6.421875" style="0" customWidth="1"/>
    <col min="19" max="19" width="6.57421875" style="0" customWidth="1"/>
    <col min="20" max="20" width="6.140625" style="0" customWidth="1"/>
    <col min="21" max="21" width="6.57421875" style="0" customWidth="1"/>
    <col min="22" max="22" width="6.421875" style="0" customWidth="1"/>
    <col min="23" max="23" width="6.00390625" style="0" customWidth="1"/>
    <col min="24" max="24" width="8.8515625" style="0" customWidth="1"/>
    <col min="26" max="26" width="8.8515625" style="0" customWidth="1"/>
    <col min="27" max="27" width="9.28125" style="0" customWidth="1"/>
  </cols>
  <sheetData>
    <row r="1" spans="1:12" ht="15">
      <c r="A1" s="1" t="s">
        <v>0</v>
      </c>
      <c r="L1" s="2"/>
    </row>
    <row r="2" spans="1:17" ht="14.25">
      <c r="A2" s="2"/>
      <c r="B2">
        <v>2784.9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21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02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19" t="s">
        <v>22</v>
      </c>
      <c r="P7" s="20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22"/>
      <c r="Y7" s="22"/>
      <c r="Z7" s="11"/>
      <c r="AA7" s="23"/>
    </row>
    <row r="8" spans="1:27" ht="18.75" customHeight="1">
      <c r="A8" s="24" t="s">
        <v>31</v>
      </c>
      <c r="B8" s="25">
        <f>'[1]Раб 42'!$L$8</f>
        <v>29704.75</v>
      </c>
      <c r="C8" s="25">
        <v>33060</v>
      </c>
      <c r="D8" s="26">
        <f>C8*60/100</f>
        <v>19836</v>
      </c>
      <c r="E8" s="26">
        <f>D8*28/100</f>
        <v>5554.08</v>
      </c>
      <c r="F8" s="25">
        <v>2984.48</v>
      </c>
      <c r="G8" s="25">
        <f>'[1]Раб 42'!$Q8</f>
        <v>312.5919447438668</v>
      </c>
      <c r="H8" s="25">
        <f>'[1]Раб 42'!$R8</f>
        <v>390.8095940874608</v>
      </c>
      <c r="I8" s="25">
        <f>'[2]Раб 42'!$S8</f>
        <v>1124.7407215267547</v>
      </c>
      <c r="J8" s="26">
        <f>C8-(D8+E8+F8+G8+H8+I8)</f>
        <v>2857.2977396419155</v>
      </c>
      <c r="K8" s="24"/>
      <c r="L8" s="27">
        <v>134.83</v>
      </c>
      <c r="M8" s="28"/>
      <c r="N8" s="28"/>
      <c r="O8" s="27"/>
      <c r="P8" s="27"/>
      <c r="Q8" s="27"/>
      <c r="R8" s="27"/>
      <c r="S8" s="27"/>
      <c r="T8" s="27"/>
      <c r="U8" s="27"/>
      <c r="V8" s="27"/>
      <c r="W8" s="27"/>
      <c r="X8" s="24">
        <f>SUM(K8:W8)</f>
        <v>134.83</v>
      </c>
      <c r="Y8" s="25">
        <f>C8+X8</f>
        <v>33194.83</v>
      </c>
      <c r="Z8" s="25">
        <f>B8-C8-X8</f>
        <v>-3490.08</v>
      </c>
      <c r="AA8" s="25">
        <f>'[1]Раб 42'!$AE$8</f>
        <v>135826.62</v>
      </c>
    </row>
    <row r="9" spans="1:27" ht="18.75" customHeight="1">
      <c r="A9" s="24" t="s">
        <v>32</v>
      </c>
      <c r="B9" s="25">
        <f>'[1]Раб 42'!$L$9</f>
        <v>32959.1</v>
      </c>
      <c r="C9" s="25">
        <v>33060</v>
      </c>
      <c r="D9" s="26">
        <f>C9*58/100</f>
        <v>19174.8</v>
      </c>
      <c r="E9" s="26">
        <f aca="true" t="shared" si="0" ref="E9:E20">D9*28/100</f>
        <v>5368.944</v>
      </c>
      <c r="F9" s="25">
        <v>3558.56</v>
      </c>
      <c r="G9" s="25">
        <f>'[1]Раб 42'!$Q9</f>
        <v>200.4993469552065</v>
      </c>
      <c r="H9" s="25">
        <f>'[1]Раб 42'!$R9</f>
        <v>1884.2086373567106</v>
      </c>
      <c r="I9" s="25">
        <f>'[2]Раб 42'!$S9</f>
        <v>1129.4081443975876</v>
      </c>
      <c r="J9" s="26">
        <f aca="true" t="shared" si="1" ref="J9:J19">C9-(D9+E9+F9+G9+H9+I9)</f>
        <v>1743.5798712904943</v>
      </c>
      <c r="K9" s="24"/>
      <c r="L9" s="27">
        <v>134.83</v>
      </c>
      <c r="M9" s="27"/>
      <c r="N9" s="27"/>
      <c r="O9" s="27"/>
      <c r="P9" s="27"/>
      <c r="Q9" s="27"/>
      <c r="R9" s="27"/>
      <c r="S9" s="27"/>
      <c r="T9" s="27">
        <v>9000</v>
      </c>
      <c r="U9" s="27"/>
      <c r="V9" s="27"/>
      <c r="W9" s="27">
        <f>499+3448</f>
        <v>3947</v>
      </c>
      <c r="X9" s="24">
        <f>K9+L9+M9+N9+R8+S8+V9+W9+R9+S9+T9+U9</f>
        <v>13081.83</v>
      </c>
      <c r="Y9" s="25">
        <f aca="true" t="shared" si="2" ref="Y9:Y19">C9+X9</f>
        <v>46141.83</v>
      </c>
      <c r="Z9" s="25">
        <f aca="true" t="shared" si="3" ref="Z9:Z19">B9-C9-X9</f>
        <v>-13182.730000000001</v>
      </c>
      <c r="AA9" s="25">
        <f>'[1]Раб 42'!$AE$9</f>
        <v>140233.85</v>
      </c>
    </row>
    <row r="10" spans="1:27" ht="18.75" customHeight="1">
      <c r="A10" s="24" t="s">
        <v>33</v>
      </c>
      <c r="B10" s="25">
        <f>'[1]Раб 42'!$L$10</f>
        <v>39018.25</v>
      </c>
      <c r="C10" s="25">
        <v>33060</v>
      </c>
      <c r="D10" s="26">
        <f aca="true" t="shared" si="4" ref="D10:D19">C10*60/100</f>
        <v>19836</v>
      </c>
      <c r="E10" s="26">
        <f t="shared" si="0"/>
        <v>5554.08</v>
      </c>
      <c r="F10" s="25">
        <v>2623.84</v>
      </c>
      <c r="G10" s="25">
        <f>'[1]Раб 42'!$Q10</f>
        <v>356.8781491579478</v>
      </c>
      <c r="H10" s="25">
        <f>'[1]Раб 42'!$R10</f>
        <v>705.8480969894042</v>
      </c>
      <c r="I10" s="25">
        <f>'[2]Раб 42'!$S10</f>
        <v>1185.9757251686744</v>
      </c>
      <c r="J10" s="26">
        <f t="shared" si="1"/>
        <v>2797.378028683972</v>
      </c>
      <c r="K10" s="24"/>
      <c r="L10" s="27">
        <v>134.83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4">
        <f aca="true" t="shared" si="5" ref="X10:X19">K10+L10+M10+N10+O10+P10+V10+W10+R10+S10</f>
        <v>134.83</v>
      </c>
      <c r="Y10" s="25">
        <f t="shared" si="2"/>
        <v>33194.83</v>
      </c>
      <c r="Z10" s="25">
        <f t="shared" si="3"/>
        <v>5823.42</v>
      </c>
      <c r="AA10" s="25">
        <f>'[1]Раб 42'!$AE$10</f>
        <v>138608.71</v>
      </c>
    </row>
    <row r="11" spans="1:27" ht="18.75" customHeight="1">
      <c r="A11" s="24" t="s">
        <v>34</v>
      </c>
      <c r="B11" s="25">
        <f>'[1]Раб 42'!$L$11</f>
        <v>31277.649999999998</v>
      </c>
      <c r="C11" s="25">
        <v>33060</v>
      </c>
      <c r="D11" s="26">
        <f t="shared" si="4"/>
        <v>19836</v>
      </c>
      <c r="E11" s="26">
        <f t="shared" si="0"/>
        <v>5554.08</v>
      </c>
      <c r="F11" s="25">
        <v>3019.6</v>
      </c>
      <c r="G11" s="25">
        <f>'[1]Раб 42'!$Q11</f>
        <v>312.27172744789203</v>
      </c>
      <c r="H11" s="25">
        <f>'[1]Раб 42'!$R11</f>
        <v>447.81234965587043</v>
      </c>
      <c r="I11" s="25">
        <f>'[2]Раб 42'!$S11</f>
        <v>1043.4954330012547</v>
      </c>
      <c r="J11" s="26">
        <f t="shared" si="1"/>
        <v>2846.7404898949826</v>
      </c>
      <c r="K11" s="24"/>
      <c r="L11" s="27">
        <v>134.83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4">
        <f t="shared" si="5"/>
        <v>134.83</v>
      </c>
      <c r="Y11" s="25">
        <f t="shared" si="2"/>
        <v>33194.83</v>
      </c>
      <c r="Z11" s="25">
        <f t="shared" si="3"/>
        <v>-1917.180000000002</v>
      </c>
      <c r="AA11" s="25">
        <f>'[1]Раб 42'!$AE$11</f>
        <v>144724.17</v>
      </c>
    </row>
    <row r="12" spans="1:27" ht="18.75" customHeight="1">
      <c r="A12" s="24" t="s">
        <v>35</v>
      </c>
      <c r="B12" s="25">
        <f>'[1]Раб 42'!$L$12</f>
        <v>31701</v>
      </c>
      <c r="C12" s="25">
        <v>33060</v>
      </c>
      <c r="D12" s="26">
        <f t="shared" si="4"/>
        <v>19836</v>
      </c>
      <c r="E12" s="26">
        <f t="shared" si="0"/>
        <v>5554.08</v>
      </c>
      <c r="F12" s="25">
        <v>2940.32</v>
      </c>
      <c r="G12" s="25">
        <f>'[1]Раб 42'!$Q12</f>
        <v>416.6834638693363</v>
      </c>
      <c r="H12" s="25">
        <f>'[1]Раб 42'!$R12</f>
        <v>953.2585283999641</v>
      </c>
      <c r="I12" s="25">
        <f>'[2]Раб 42'!$S12</f>
        <v>1118.628728991687</v>
      </c>
      <c r="J12" s="26">
        <f t="shared" si="1"/>
        <v>2241.02927873901</v>
      </c>
      <c r="K12" s="24"/>
      <c r="L12" s="27">
        <v>134.83</v>
      </c>
      <c r="M12" s="27"/>
      <c r="N12" s="27"/>
      <c r="O12" s="27"/>
      <c r="P12" s="27"/>
      <c r="Q12" s="27"/>
      <c r="R12" s="27"/>
      <c r="S12" s="27">
        <v>3090</v>
      </c>
      <c r="T12" s="27"/>
      <c r="U12" s="27"/>
      <c r="V12" s="27"/>
      <c r="W12" s="27"/>
      <c r="X12" s="24">
        <f t="shared" si="5"/>
        <v>3224.83</v>
      </c>
      <c r="Y12" s="25">
        <f t="shared" si="2"/>
        <v>36284.83</v>
      </c>
      <c r="Z12" s="25">
        <f t="shared" si="3"/>
        <v>-4583.83</v>
      </c>
      <c r="AA12" s="25">
        <f>'[1]Раб 42'!$AE$12</f>
        <v>150416.28</v>
      </c>
    </row>
    <row r="13" spans="1:27" ht="18.75" customHeight="1">
      <c r="A13" s="24" t="s">
        <v>36</v>
      </c>
      <c r="B13" s="25">
        <f>'[1]Раб 42'!$L$13</f>
        <v>39564.22</v>
      </c>
      <c r="C13" s="25">
        <v>33060</v>
      </c>
      <c r="D13" s="26">
        <f t="shared" si="4"/>
        <v>19836</v>
      </c>
      <c r="E13" s="26">
        <f t="shared" si="0"/>
        <v>5554.08</v>
      </c>
      <c r="F13" s="25">
        <v>1781.12</v>
      </c>
      <c r="G13" s="25">
        <f>'[1]Раб 42'!$Q13</f>
        <v>394.1633281091835</v>
      </c>
      <c r="H13" s="25">
        <f>'[1]Раб 42'!$R13</f>
        <v>541.9575483754978</v>
      </c>
      <c r="I13" s="25">
        <f>'[2]Раб 42'!$S13</f>
        <v>1187.494821752266</v>
      </c>
      <c r="J13" s="26">
        <f t="shared" si="1"/>
        <v>3765.1843017630563</v>
      </c>
      <c r="K13" s="24"/>
      <c r="L13" s="27">
        <v>134.83</v>
      </c>
      <c r="M13" s="27"/>
      <c r="N13" s="27"/>
      <c r="O13" s="27"/>
      <c r="P13" s="27"/>
      <c r="Q13" s="27"/>
      <c r="R13" s="27"/>
      <c r="S13" s="27"/>
      <c r="T13" s="27"/>
      <c r="U13" s="27">
        <v>2950</v>
      </c>
      <c r="V13" s="27"/>
      <c r="W13" s="27"/>
      <c r="X13" s="24">
        <f>K13+L13+M13+N13+O13+P13+V13+W13+R13+S13+T13+U13</f>
        <v>3084.83</v>
      </c>
      <c r="Y13" s="25">
        <f t="shared" si="2"/>
        <v>36144.83</v>
      </c>
      <c r="Z13" s="25">
        <f t="shared" si="3"/>
        <v>3419.3900000000012</v>
      </c>
      <c r="AA13" s="25">
        <f>'[1]Раб 42'!$AE$13</f>
        <v>148245.17</v>
      </c>
    </row>
    <row r="14" spans="1:27" ht="18.75" customHeight="1">
      <c r="A14" s="24" t="s">
        <v>37</v>
      </c>
      <c r="B14" s="25">
        <f>'[1]Раб 42'!$L$14</f>
        <v>42661.21000000001</v>
      </c>
      <c r="C14" s="25">
        <v>33060</v>
      </c>
      <c r="D14" s="26">
        <f t="shared" si="4"/>
        <v>19836</v>
      </c>
      <c r="E14" s="26">
        <f t="shared" si="0"/>
        <v>5554.08</v>
      </c>
      <c r="F14" s="25">
        <v>2887.82</v>
      </c>
      <c r="G14" s="25">
        <f>'[1]Раб 42'!$Q14</f>
        <v>345.395387672309</v>
      </c>
      <c r="H14" s="25">
        <f>'[1]Раб 42'!$R14</f>
        <v>560.4959568206423</v>
      </c>
      <c r="I14" s="25">
        <f>'[2]Раб 42'!$S14</f>
        <v>1178.5450639756432</v>
      </c>
      <c r="J14" s="26">
        <f t="shared" si="1"/>
        <v>2697.6635915314037</v>
      </c>
      <c r="K14" s="24"/>
      <c r="L14" s="27">
        <v>134.83</v>
      </c>
      <c r="M14" s="27"/>
      <c r="N14" s="27"/>
      <c r="O14" s="27"/>
      <c r="P14" s="27"/>
      <c r="Q14" s="27"/>
      <c r="R14" s="27"/>
      <c r="S14" s="27"/>
      <c r="T14" s="27"/>
      <c r="U14" s="27">
        <v>2950</v>
      </c>
      <c r="V14" s="27">
        <f>4598+1200</f>
        <v>5798</v>
      </c>
      <c r="W14" s="27"/>
      <c r="X14" s="24">
        <f>K14+L14+M14+N14+O14+P14+V14+W14+R14+S14+T14+U14</f>
        <v>8882.83</v>
      </c>
      <c r="Y14" s="25">
        <f t="shared" si="2"/>
        <v>41942.83</v>
      </c>
      <c r="Z14" s="25">
        <f t="shared" si="3"/>
        <v>718.3800000000065</v>
      </c>
      <c r="AA14" s="25">
        <f>'[1]Раб 42'!$AE$14</f>
        <v>143172.59</v>
      </c>
    </row>
    <row r="15" spans="1:27" ht="18.75" customHeight="1">
      <c r="A15" s="24" t="s">
        <v>38</v>
      </c>
      <c r="B15" s="25">
        <f>'[1]Раб 42'!$L$15</f>
        <v>46560.020000000004</v>
      </c>
      <c r="C15" s="25">
        <v>33060</v>
      </c>
      <c r="D15" s="26">
        <f t="shared" si="4"/>
        <v>19836</v>
      </c>
      <c r="E15" s="26">
        <f t="shared" si="0"/>
        <v>5554.08</v>
      </c>
      <c r="F15" s="25">
        <v>900.05</v>
      </c>
      <c r="G15" s="25">
        <f>'[1]Раб 42'!$Q15</f>
        <v>252.22804568069628</v>
      </c>
      <c r="H15" s="25">
        <f>'[1]Раб 42'!$R15</f>
        <v>513.8146068794631</v>
      </c>
      <c r="I15" s="25">
        <f>'[2]Раб 42'!$S15</f>
        <v>1136.8808971754415</v>
      </c>
      <c r="J15" s="26">
        <f t="shared" si="1"/>
        <v>4866.9464502644005</v>
      </c>
      <c r="K15" s="24"/>
      <c r="L15" s="27">
        <v>134.83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4">
        <f t="shared" si="5"/>
        <v>134.83</v>
      </c>
      <c r="Y15" s="25">
        <f t="shared" si="2"/>
        <v>33194.83</v>
      </c>
      <c r="Z15" s="25">
        <f t="shared" si="3"/>
        <v>13365.190000000004</v>
      </c>
      <c r="AA15" s="25">
        <f>'[1]Раб 42'!$AE$15</f>
        <v>134201.2</v>
      </c>
    </row>
    <row r="16" spans="1:27" ht="18.75" customHeight="1">
      <c r="A16" s="24" t="s">
        <v>39</v>
      </c>
      <c r="B16" s="25">
        <f>'[1]Раб 42'!$L$16</f>
        <v>43065.81</v>
      </c>
      <c r="C16" s="25">
        <v>33060</v>
      </c>
      <c r="D16" s="26">
        <f t="shared" si="4"/>
        <v>19836</v>
      </c>
      <c r="E16" s="26">
        <f t="shared" si="0"/>
        <v>5554.08</v>
      </c>
      <c r="F16" s="25">
        <v>2849.52</v>
      </c>
      <c r="G16" s="25">
        <f>'[1]Раб 42'!$Q16</f>
        <v>395.5994079878685</v>
      </c>
      <c r="H16" s="25">
        <f>'[1]Раб 42'!$R16</f>
        <v>1551.287626737746</v>
      </c>
      <c r="I16" s="25">
        <f>'[2]Раб 42'!$S16</f>
        <v>1221.6820997252437</v>
      </c>
      <c r="J16" s="26">
        <f t="shared" si="1"/>
        <v>1651.8308655491383</v>
      </c>
      <c r="K16" s="24">
        <v>12400</v>
      </c>
      <c r="L16" s="27">
        <v>134.83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4">
        <f t="shared" si="5"/>
        <v>12534.83</v>
      </c>
      <c r="Y16" s="25">
        <f t="shared" si="2"/>
        <v>45594.83</v>
      </c>
      <c r="Z16" s="25">
        <f t="shared" si="3"/>
        <v>-2529.0200000000023</v>
      </c>
      <c r="AA16" s="25">
        <f>'[1]Раб 42'!$AE$16</f>
        <v>128724.02</v>
      </c>
    </row>
    <row r="17" spans="1:27" ht="18.75" customHeight="1">
      <c r="A17" s="24" t="s">
        <v>40</v>
      </c>
      <c r="B17" s="25">
        <f>'[1]Раб 42'!$L$17</f>
        <v>46933.18</v>
      </c>
      <c r="C17" s="25">
        <v>33060</v>
      </c>
      <c r="D17" s="26">
        <f t="shared" si="4"/>
        <v>19836</v>
      </c>
      <c r="E17" s="26">
        <f t="shared" si="0"/>
        <v>5554.08</v>
      </c>
      <c r="F17" s="25">
        <v>5024.96</v>
      </c>
      <c r="G17" s="25">
        <f>'[1]Раб 42'!$Q17</f>
        <v>349.34705631529374</v>
      </c>
      <c r="H17" s="25">
        <f>'[1]Раб 42'!$R17</f>
        <v>304.79636242833095</v>
      </c>
      <c r="I17" s="25">
        <f>'[2]Раб 42'!$S17</f>
        <v>1064.0045780202688</v>
      </c>
      <c r="J17" s="26">
        <f t="shared" si="1"/>
        <v>926.8120032361076</v>
      </c>
      <c r="K17" s="24"/>
      <c r="L17" s="27">
        <v>134.83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4">
        <f t="shared" si="5"/>
        <v>134.83</v>
      </c>
      <c r="Y17" s="25">
        <f t="shared" si="2"/>
        <v>33194.83</v>
      </c>
      <c r="Z17" s="25">
        <f t="shared" si="3"/>
        <v>13738.35</v>
      </c>
      <c r="AA17" s="25">
        <f>'[1]Раб 42'!$AE$17</f>
        <v>120999.23</v>
      </c>
    </row>
    <row r="18" spans="1:27" ht="18.75" customHeight="1">
      <c r="A18" s="24" t="s">
        <v>41</v>
      </c>
      <c r="B18" s="25">
        <f>'[1]Раб 42'!$L$18</f>
        <v>35947.65</v>
      </c>
      <c r="C18" s="25">
        <v>33060</v>
      </c>
      <c r="D18" s="26">
        <f t="shared" si="4"/>
        <v>19836</v>
      </c>
      <c r="E18" s="26">
        <f t="shared" si="0"/>
        <v>5554.08</v>
      </c>
      <c r="F18" s="25">
        <v>2416.73</v>
      </c>
      <c r="G18" s="25">
        <f>'[1]Раб 42'!$Q18</f>
        <v>247.17031036140435</v>
      </c>
      <c r="H18" s="25">
        <f>'[1]Раб 42'!$R18</f>
        <v>41.621717872455186</v>
      </c>
      <c r="I18" s="25">
        <f>'[2]Раб 42'!$S18</f>
        <v>1122.7795810648668</v>
      </c>
      <c r="J18" s="26">
        <f t="shared" si="1"/>
        <v>3841.618390701271</v>
      </c>
      <c r="K18" s="24"/>
      <c r="L18" s="27">
        <v>134.83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4">
        <f t="shared" si="5"/>
        <v>134.83</v>
      </c>
      <c r="Y18" s="25">
        <f t="shared" si="2"/>
        <v>33194.83</v>
      </c>
      <c r="Z18" s="25">
        <f t="shared" si="3"/>
        <v>2752.8200000000015</v>
      </c>
      <c r="AA18" s="25">
        <f>'[1]Раб 42'!$AE$18</f>
        <v>124259.97</v>
      </c>
    </row>
    <row r="19" spans="1:27" ht="18.75" customHeight="1">
      <c r="A19" s="24" t="s">
        <v>42</v>
      </c>
      <c r="B19" s="25">
        <f>'[1]Раб 42'!$L$19</f>
        <v>37818.3</v>
      </c>
      <c r="C19" s="25">
        <v>33060</v>
      </c>
      <c r="D19" s="26">
        <f t="shared" si="4"/>
        <v>19836</v>
      </c>
      <c r="E19" s="26">
        <f t="shared" si="0"/>
        <v>5554.08</v>
      </c>
      <c r="F19" s="25">
        <v>4419.82</v>
      </c>
      <c r="G19" s="25">
        <f>'[1]Раб 42'!$Q19</f>
        <v>219.58612636449976</v>
      </c>
      <c r="H19" s="25">
        <f>'[1]Раб 42'!$R19</f>
        <v>1723.1896232593224</v>
      </c>
      <c r="I19" s="25">
        <f>'[2]Раб 42'!$S19</f>
        <v>1325.7525032302444</v>
      </c>
      <c r="J19" s="26">
        <f t="shared" si="1"/>
        <v>-18.42825285406434</v>
      </c>
      <c r="K19" s="24"/>
      <c r="L19" s="27">
        <v>134.83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4">
        <f t="shared" si="5"/>
        <v>134.83</v>
      </c>
      <c r="Y19" s="25">
        <f t="shared" si="2"/>
        <v>33194.83</v>
      </c>
      <c r="Z19" s="25">
        <f t="shared" si="3"/>
        <v>4623.470000000003</v>
      </c>
      <c r="AA19" s="25">
        <f>'[1]Раб 42'!$AE$19</f>
        <v>125685.15</v>
      </c>
    </row>
    <row r="20" spans="1:27" ht="18.75" customHeight="1">
      <c r="A20" s="29" t="s">
        <v>43</v>
      </c>
      <c r="B20" s="30">
        <f>B8+B9+B10+B11+B12+B13+B14+B15+B16+B17+B18+B19</f>
        <v>457211.14</v>
      </c>
      <c r="C20" s="29">
        <f>C8+C9+C10+C11+C12+C13+C14+C15+C16+C17+C18+C19</f>
        <v>396720</v>
      </c>
      <c r="D20" s="31">
        <f>SUM(D8:D19)</f>
        <v>237370.8</v>
      </c>
      <c r="E20" s="31">
        <f t="shared" si="0"/>
        <v>66463.824</v>
      </c>
      <c r="F20" s="31">
        <f>SUM(F8:F19)</f>
        <v>35406.82</v>
      </c>
      <c r="G20" s="31">
        <f>SUM(G8:G19)</f>
        <v>3802.4142946655047</v>
      </c>
      <c r="H20" s="31">
        <f>SUM(H8:H19)</f>
        <v>9619.100648862868</v>
      </c>
      <c r="I20" s="31">
        <f>SUM(I8:I19)</f>
        <v>13839.388298029931</v>
      </c>
      <c r="J20" s="31">
        <f>SUM(J8:J19)</f>
        <v>30217.652758441687</v>
      </c>
      <c r="K20" s="29">
        <f>K8+K9+K10+K11+K12+K13+K14+K15+K16+K17+K18+K19</f>
        <v>12400</v>
      </c>
      <c r="L20" s="30">
        <f>L8+L9+L10+L11+L12+L13+L14+L15+L16+L17+L18+L19</f>
        <v>1617.9599999999998</v>
      </c>
      <c r="M20" s="29">
        <f>M8+M9+M10+M11+M12+M13+M14+M15+M16+M17+M18+M19</f>
        <v>0</v>
      </c>
      <c r="N20" s="29">
        <f>N8+N9+N10+N11+N12+N13+N14+N15+N16+N17+N18+N19</f>
        <v>0</v>
      </c>
      <c r="O20" s="29">
        <f>O8+R8+O10+O11+O12+O13+O14+O15+O16+O17+O18+O19</f>
        <v>0</v>
      </c>
      <c r="P20" s="29">
        <f>P8+S8+P10+P11+P12+P13+P14+P15+P16+P17+P18+P19</f>
        <v>0</v>
      </c>
      <c r="Q20" s="29">
        <f>Q8+T8+Q10+Q11+Q12+Q13+Q14+Q15+Q16+Q17+Q18+Q19</f>
        <v>0</v>
      </c>
      <c r="R20" s="29">
        <f>R8+V8+R10+R11+R12+R13+R14+R15+R16+R17+R18+R19</f>
        <v>0</v>
      </c>
      <c r="S20" s="29">
        <f>S8+W8+S10+S11+S12+S13+S14+S15+S16+S17+S18+S19</f>
        <v>3090</v>
      </c>
      <c r="T20" s="29">
        <f>SUM(T8:T20)</f>
        <v>9000</v>
      </c>
      <c r="U20" s="29">
        <f>SUM(U8:U20)</f>
        <v>5900</v>
      </c>
      <c r="V20" s="29">
        <f>V8+V9+V10+V11+V12+V13+V14+V15+V16+V17+V18+V19</f>
        <v>5798</v>
      </c>
      <c r="W20" s="29">
        <f>W8+W9+W10+W11+W12+W13+W14+W15+W16+W17+W18+W19</f>
        <v>3947</v>
      </c>
      <c r="X20" s="26">
        <f>SUM(X8:X19)</f>
        <v>41752.960000000014</v>
      </c>
      <c r="Y20" s="26">
        <f>C20+X20</f>
        <v>438472.96</v>
      </c>
      <c r="Z20" s="26">
        <f>B20-C20-X20</f>
        <v>18738.18</v>
      </c>
      <c r="AA20" s="25"/>
    </row>
    <row r="21" spans="4:10" ht="12.75">
      <c r="D21" s="32"/>
      <c r="E21" s="32"/>
      <c r="F21" s="32"/>
      <c r="G21" s="32"/>
      <c r="H21" s="32"/>
      <c r="I21" s="32"/>
      <c r="J21" s="32"/>
    </row>
    <row r="22" spans="1:12" ht="12.75">
      <c r="A22" s="2"/>
      <c r="B22" s="33"/>
      <c r="D22" s="34" t="s">
        <v>44</v>
      </c>
      <c r="E22" s="34"/>
      <c r="F22" s="34"/>
      <c r="G22" s="34"/>
      <c r="H22" s="34"/>
      <c r="L22" s="2"/>
    </row>
    <row r="23" spans="1:24" ht="12.75">
      <c r="A23" s="2"/>
      <c r="B23" s="33"/>
      <c r="D23" s="35" t="s">
        <v>45</v>
      </c>
      <c r="E23" s="35"/>
      <c r="F23" s="35"/>
      <c r="G23" s="35"/>
      <c r="H23" s="35"/>
      <c r="L23" s="2"/>
      <c r="N23" s="34"/>
      <c r="O23" s="34"/>
      <c r="P23" s="34"/>
      <c r="Q23" s="36"/>
      <c r="R23" s="35"/>
      <c r="S23" s="35"/>
      <c r="T23" s="35"/>
      <c r="U23" s="35"/>
      <c r="V23" s="35"/>
      <c r="W23" s="35"/>
      <c r="X23" s="35"/>
    </row>
    <row r="24" spans="1:24" ht="12.75">
      <c r="A24" s="37"/>
      <c r="B24" s="38"/>
      <c r="C24" t="s">
        <v>46</v>
      </c>
      <c r="D24" s="35" t="s">
        <v>47</v>
      </c>
      <c r="E24" s="35"/>
      <c r="F24" s="35"/>
      <c r="G24" s="35"/>
      <c r="H24" s="35"/>
      <c r="L24" s="2"/>
      <c r="R24" s="35"/>
      <c r="S24" s="35"/>
      <c r="T24" s="35"/>
      <c r="U24" s="35"/>
      <c r="V24" s="35"/>
      <c r="W24" s="35"/>
      <c r="X24" s="35"/>
    </row>
    <row r="25" spans="1:24" ht="12.75">
      <c r="A25" s="37" t="s">
        <v>48</v>
      </c>
      <c r="C25" s="38">
        <f>B20</f>
        <v>457211.14</v>
      </c>
      <c r="L25" s="2"/>
      <c r="R25" s="39"/>
      <c r="S25" s="39"/>
      <c r="T25" s="39"/>
      <c r="U25" s="39"/>
      <c r="V25" s="39"/>
      <c r="W25" s="39"/>
      <c r="X25" s="39"/>
    </row>
    <row r="26" spans="1:26" ht="15">
      <c r="A26" s="37" t="s">
        <v>49</v>
      </c>
      <c r="C26" s="38">
        <f>C20+X20</f>
        <v>438472.96</v>
      </c>
      <c r="D26" s="40" t="s">
        <v>50</v>
      </c>
      <c r="E26" s="40"/>
      <c r="F26" s="40"/>
      <c r="G26" s="40"/>
      <c r="H26" s="40"/>
      <c r="I26" s="40"/>
      <c r="J26" s="40"/>
      <c r="K26" s="40"/>
      <c r="L26" s="40">
        <v>15</v>
      </c>
      <c r="N26" s="39"/>
      <c r="O26" s="39"/>
      <c r="P26" s="39"/>
      <c r="Q26" s="39"/>
      <c r="R26" s="39"/>
      <c r="S26" s="39"/>
      <c r="T26" s="39"/>
      <c r="U26" s="39"/>
      <c r="V26" s="34"/>
      <c r="W26" s="34"/>
      <c r="X26" s="34"/>
      <c r="Y26" s="34"/>
      <c r="Z26" s="34"/>
    </row>
    <row r="27" spans="2:26" ht="15">
      <c r="B27" s="2"/>
      <c r="D27" s="41" t="s">
        <v>51</v>
      </c>
      <c r="E27" s="42"/>
      <c r="F27" s="42"/>
      <c r="G27" s="42"/>
      <c r="H27" s="42"/>
      <c r="I27" s="42"/>
      <c r="J27" s="42"/>
      <c r="K27" s="42"/>
      <c r="L27" s="43"/>
      <c r="N27" s="44"/>
      <c r="O27" s="44"/>
      <c r="P27" s="44"/>
      <c r="Q27" s="44"/>
      <c r="R27" s="44"/>
      <c r="S27" s="44"/>
      <c r="T27" s="44"/>
      <c r="U27" s="44"/>
      <c r="V27" s="35"/>
      <c r="W27" s="35"/>
      <c r="X27" s="35"/>
      <c r="Y27" s="35"/>
      <c r="Z27" s="35"/>
    </row>
    <row r="28" spans="1:26" ht="15.75">
      <c r="A28" s="45"/>
      <c r="B28" s="46">
        <v>8.72</v>
      </c>
      <c r="D28" s="47" t="s">
        <v>52</v>
      </c>
      <c r="E28" s="48"/>
      <c r="F28" s="48"/>
      <c r="G28" s="48"/>
      <c r="H28" s="48"/>
      <c r="I28" s="48"/>
      <c r="J28" s="48"/>
      <c r="K28" s="49"/>
      <c r="L28" s="40"/>
      <c r="N28" s="44"/>
      <c r="O28" s="44"/>
      <c r="P28" s="44"/>
      <c r="Q28" s="44"/>
      <c r="R28" s="44"/>
      <c r="S28" s="44"/>
      <c r="T28" s="44"/>
      <c r="U28" s="44"/>
      <c r="V28" s="35"/>
      <c r="W28" s="35"/>
      <c r="X28" s="35"/>
      <c r="Y28" s="35"/>
      <c r="Z28" s="35"/>
    </row>
    <row r="29" spans="1:17" ht="15.75">
      <c r="A29" s="50"/>
      <c r="B29" s="46">
        <v>3.36</v>
      </c>
      <c r="C29" s="51"/>
      <c r="D29" s="47" t="s">
        <v>53</v>
      </c>
      <c r="E29" s="48"/>
      <c r="F29" s="48"/>
      <c r="G29" s="48"/>
      <c r="H29" s="48"/>
      <c r="I29" s="48"/>
      <c r="J29" s="48"/>
      <c r="K29" s="49"/>
      <c r="L29" s="40">
        <v>3</v>
      </c>
      <c r="M29" s="52"/>
      <c r="N29" s="53"/>
      <c r="O29" s="54"/>
      <c r="P29" s="55"/>
      <c r="Q29" s="55"/>
    </row>
    <row r="30" spans="1:21" ht="15.75">
      <c r="A30" s="50"/>
      <c r="B30" s="46">
        <v>12.08</v>
      </c>
      <c r="C30" s="51"/>
      <c r="D30" s="40" t="s">
        <v>54</v>
      </c>
      <c r="E30" s="40"/>
      <c r="F30" s="40"/>
      <c r="G30" s="40"/>
      <c r="H30" s="40"/>
      <c r="I30" s="40"/>
      <c r="J30" s="40"/>
      <c r="K30" s="40"/>
      <c r="L30" s="40">
        <v>7</v>
      </c>
      <c r="M30" s="52"/>
      <c r="N30" s="53"/>
      <c r="O30" s="54"/>
      <c r="P30" s="56"/>
      <c r="Q30" s="56"/>
      <c r="S30" s="57"/>
      <c r="T30" s="57"/>
      <c r="U30" s="57"/>
    </row>
    <row r="31" spans="1:17" ht="15.75">
      <c r="A31" s="58"/>
      <c r="B31" s="59" t="s">
        <v>55</v>
      </c>
      <c r="C31" s="56"/>
      <c r="D31" s="60" t="s">
        <v>56</v>
      </c>
      <c r="E31" s="60"/>
      <c r="F31" s="60"/>
      <c r="G31" s="60"/>
      <c r="H31" s="60"/>
      <c r="I31" s="60"/>
      <c r="J31" s="60"/>
      <c r="K31" s="60"/>
      <c r="L31" s="40">
        <v>5</v>
      </c>
      <c r="M31" s="52"/>
      <c r="O31" s="51"/>
      <c r="P31" s="55"/>
      <c r="Q31" s="55"/>
    </row>
    <row r="32" spans="3:23" ht="15.75" hidden="1">
      <c r="C32" s="61"/>
      <c r="D32" s="61"/>
      <c r="E32" s="61"/>
      <c r="F32" s="61"/>
      <c r="G32" s="61"/>
      <c r="H32" s="61"/>
      <c r="I32" s="61"/>
      <c r="J32" s="61"/>
      <c r="K32" s="61"/>
      <c r="M32" s="61"/>
      <c r="N32" s="61"/>
      <c r="O32" s="40" t="s">
        <v>50</v>
      </c>
      <c r="P32" s="40"/>
      <c r="Q32" s="40"/>
      <c r="R32" s="40"/>
      <c r="S32" s="40"/>
      <c r="T32" s="40"/>
      <c r="U32" s="40"/>
      <c r="V32" s="40"/>
      <c r="W32" s="40">
        <v>15</v>
      </c>
    </row>
    <row r="33" spans="15:23" ht="15" hidden="1">
      <c r="O33" s="41" t="s">
        <v>51</v>
      </c>
      <c r="P33" s="42"/>
      <c r="Q33" s="42"/>
      <c r="R33" s="42"/>
      <c r="S33" s="42"/>
      <c r="T33" s="42"/>
      <c r="U33" s="42"/>
      <c r="V33" s="42"/>
      <c r="W33" s="43"/>
    </row>
    <row r="34" spans="15:23" ht="15" hidden="1">
      <c r="O34" s="47" t="s">
        <v>52</v>
      </c>
      <c r="P34" s="48"/>
      <c r="Q34" s="48"/>
      <c r="R34" s="48"/>
      <c r="S34" s="48"/>
      <c r="T34" s="48"/>
      <c r="U34" s="48"/>
      <c r="V34" s="49"/>
      <c r="W34" s="40"/>
    </row>
    <row r="35" spans="15:23" ht="15" hidden="1">
      <c r="O35" s="47" t="s">
        <v>53</v>
      </c>
      <c r="P35" s="48"/>
      <c r="Q35" s="48"/>
      <c r="R35" s="48"/>
      <c r="S35" s="48"/>
      <c r="T35" s="48"/>
      <c r="U35" s="48"/>
      <c r="V35" s="49"/>
      <c r="W35" s="40">
        <v>3</v>
      </c>
    </row>
    <row r="36" spans="15:23" ht="15" hidden="1">
      <c r="O36" s="40" t="s">
        <v>54</v>
      </c>
      <c r="P36" s="40"/>
      <c r="Q36" s="40"/>
      <c r="R36" s="40"/>
      <c r="S36" s="40"/>
      <c r="T36" s="40"/>
      <c r="U36" s="40"/>
      <c r="V36" s="40"/>
      <c r="W36" s="40">
        <v>7</v>
      </c>
    </row>
    <row r="37" spans="15:23" ht="15" hidden="1">
      <c r="O37" s="60" t="s">
        <v>56</v>
      </c>
      <c r="P37" s="60"/>
      <c r="Q37" s="60"/>
      <c r="R37" s="60"/>
      <c r="S37" s="60"/>
      <c r="T37" s="60"/>
      <c r="U37" s="60"/>
      <c r="V37" s="60"/>
      <c r="W37" s="40">
        <v>5</v>
      </c>
    </row>
  </sheetData>
  <sheetProtection/>
  <mergeCells count="29">
    <mergeCell ref="O37:V37"/>
    <mergeCell ref="D31:K31"/>
    <mergeCell ref="C32:K32"/>
    <mergeCell ref="M32:N32"/>
    <mergeCell ref="O33:W33"/>
    <mergeCell ref="O34:V34"/>
    <mergeCell ref="O35:V35"/>
    <mergeCell ref="V26:Z26"/>
    <mergeCell ref="D27:L27"/>
    <mergeCell ref="V27:Z27"/>
    <mergeCell ref="D28:K28"/>
    <mergeCell ref="V28:Z28"/>
    <mergeCell ref="D29:K29"/>
    <mergeCell ref="D22:H22"/>
    <mergeCell ref="D23:H23"/>
    <mergeCell ref="N23:P23"/>
    <mergeCell ref="R23:X23"/>
    <mergeCell ref="D24:H24"/>
    <mergeCell ref="R24:X24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2022-04-15T07:12:44Z</dcterms:created>
  <dcterms:modified xsi:type="dcterms:W3CDTF">2022-04-15T07:12:57Z</dcterms:modified>
  <cp:category/>
  <cp:version/>
  <cp:contentType/>
  <cp:contentStatus/>
</cp:coreProperties>
</file>