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35" activeTab="0"/>
  </bookViews>
  <sheets>
    <sheet name="Раб.36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<sst xmlns="http://schemas.openxmlformats.org/spreadsheetml/2006/main" count="48" uniqueCount="47">
  <si>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</si>
  <si>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</si>
  <si>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</si>
  <si>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</si>
  <si>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</si>
  <si>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</si>
  <si>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</si>
  <si>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</si>
  <si>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</si>
  <si>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</si>
  <si>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</si>
  <si>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</si>
  <si>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</si>
  <si>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</si>
  <si>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</si>
  <si>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</si>
  <si>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</si>
  <si>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</si>
  <si>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</si>
  <si>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</si>
  <si>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</si>
  <si>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</si>
  <si>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</si>
  <si>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</si>
  <si>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</si>
  <si>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</si>
  <si>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</si>
  <si>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</si>
  <si>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 xml:space="preserve">      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</si>
  <si>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</si>
  <si>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</si>
  <si>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</si>
  <si>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</si>
  <si>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2779,61 м2</t>
  </si>
  <si>
    <t xml:space="preserve">с01,11,15 </t>
  </si>
  <si>
    <t>жилого дома  № 36   по ул. Рабочая</t>
  </si>
  <si>
    <t xml:space="preserve">                           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</si>
  <si>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</si>
  <si>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</si>
  <si>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</si>
  <si>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</si>
  <si>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</si>
  <si>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</si>
  <si>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</si>
  <si>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0,05 руб./м2</t>
  </si>
  <si>
    <t>СОИ(эл.энергия) 1,67 руб./м2</t>
  </si>
  <si>
    <t>СОИ(     вода )               0,24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</si>
</sst>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6">
        <row r="8">
          <cell r="C8">
            <v>28987.1603</v>
          </cell>
          <cell r="AE8">
            <v>161840.26</v>
          </cell>
        </row>
        <row r="9">
          <cell r="C9">
            <v>28987.1603</v>
          </cell>
          <cell r="AE9">
            <v>166019.53</v>
          </cell>
        </row>
        <row r="10">
          <cell r="C10">
            <v>44912.06</v>
          </cell>
          <cell r="AE10">
            <v>165394.08000000002</v>
          </cell>
        </row>
        <row r="11">
          <cell r="C11">
            <v>34295.46</v>
          </cell>
          <cell r="AE11">
            <v>161661.97999999998</v>
          </cell>
        </row>
        <row r="12">
          <cell r="C12">
            <v>34295.46</v>
          </cell>
          <cell r="AE12">
            <v>166566.35</v>
          </cell>
        </row>
        <row r="13">
          <cell r="C13">
            <v>34295.46</v>
          </cell>
          <cell r="AE13">
            <v>169096.93</v>
          </cell>
        </row>
        <row r="14">
          <cell r="C14">
            <v>33767.55</v>
          </cell>
          <cell r="AE14">
            <v>166089.79</v>
          </cell>
        </row>
        <row r="15">
          <cell r="C15">
            <v>33767.55</v>
          </cell>
          <cell r="AE15">
            <v>166184.64</v>
          </cell>
        </row>
        <row r="16">
          <cell r="C16">
            <v>33767.55</v>
          </cell>
          <cell r="AE16">
            <v>163260.62</v>
          </cell>
        </row>
        <row r="17">
          <cell r="C17">
            <v>33767.55</v>
          </cell>
          <cell r="AE17">
            <v>166258.56</v>
          </cell>
        </row>
        <row r="18">
          <cell r="C18">
            <v>33767.55</v>
          </cell>
          <cell r="AE18">
            <v>167192.66</v>
          </cell>
        </row>
        <row r="19">
          <cell r="C19">
            <v>33767.55</v>
          </cell>
          <cell r="AE19">
            <v>165633.94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K38" activeCellId="1" sqref="M7 K38"/>
      <selection pane="topRight" activeCell="L34" sqref="L34:N34"/>
    </sheetView>
  </sheetViews>
  <sheetFormatPr defaultColWidth="9.140625" defaultRowHeight="12.75"/>
  <cols>
    <col min="1" max="1" width="10.7109375" style="0" customWidth="1"/>
    <col min="2" max="2" width="12.421875" style="0" customWidth="1"/>
    <col min="3" max="3" width="11.140625" style="0" customWidth="1"/>
    <col min="4" max="4" width="12.421875" style="0" customWidth="1"/>
    <col min="5" max="5" width="9.8515625" style="0" customWidth="1"/>
    <col min="7" max="7" width="6.57421875" style="0" customWidth="1"/>
    <col min="9" max="9" width="7.28125" style="0" customWidth="1"/>
    <col min="11" max="11" width="9.57421875" style="0" bestFit="1" customWidth="1"/>
    <col min="12" max="12" width="7.8515625" style="0" customWidth="1"/>
    <col min="14" max="14" width="7.28125" style="0" customWidth="1"/>
    <col min="16" max="16" width="10.421875" style="0" customWidth="1"/>
    <col min="17" max="17" width="10.28125" style="0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35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40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51" t="s">
        <v>38</v>
      </c>
      <c r="F6" s="51"/>
      <c r="G6" s="32" t="s">
        <v>33</v>
      </c>
      <c r="H6" s="32"/>
      <c r="I6" s="32"/>
      <c r="J6" s="32"/>
      <c r="K6" s="32"/>
    </row>
    <row r="7" spans="1:17" ht="18">
      <c r="A7" s="25"/>
      <c r="B7" s="25"/>
      <c r="C7" s="25"/>
      <c r="D7" s="25"/>
      <c r="E7" s="23"/>
      <c r="F7" s="23"/>
      <c r="G7" s="23"/>
      <c r="H7" s="23"/>
      <c r="I7" s="23"/>
      <c r="J7" s="24"/>
      <c r="K7" s="24"/>
      <c r="L7" s="23"/>
      <c r="M7" s="23"/>
      <c r="N7" s="23"/>
      <c r="O7" s="32" t="s">
        <v>39</v>
      </c>
      <c r="P7" s="32"/>
      <c r="Q7" s="32"/>
    </row>
    <row r="8" spans="5:17" ht="12.75">
      <c r="E8" s="3"/>
      <c r="Q8" s="36" t="s">
        <v>27</v>
      </c>
    </row>
    <row r="9" ht="12.75">
      <c r="Q9" s="47"/>
    </row>
    <row r="10" spans="1:17" ht="12.75" customHeight="1">
      <c r="A10" s="33">
        <v>2017</v>
      </c>
      <c r="B10" s="39" t="s">
        <v>37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2</v>
      </c>
      <c r="Q10" s="47"/>
    </row>
    <row r="11" spans="1:17" ht="15" customHeight="1">
      <c r="A11" s="34"/>
      <c r="B11" s="37"/>
      <c r="C11" s="39" t="s">
        <v>3</v>
      </c>
      <c r="D11" s="44" t="s">
        <v>41</v>
      </c>
      <c r="E11" s="45"/>
      <c r="F11" s="49" t="s">
        <v>4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6" t="s">
        <v>42</v>
      </c>
      <c r="E12" s="27" t="s">
        <v>43</v>
      </c>
      <c r="F12" s="28" t="s">
        <v>5</v>
      </c>
      <c r="G12" s="28" t="s">
        <v>6</v>
      </c>
      <c r="H12" s="28" t="s">
        <v>13</v>
      </c>
      <c r="I12" s="29" t="s">
        <v>7</v>
      </c>
      <c r="J12" s="28" t="s">
        <v>8</v>
      </c>
      <c r="K12" s="28" t="s">
        <v>9</v>
      </c>
      <c r="L12" s="28" t="s">
        <v>10</v>
      </c>
      <c r="M12" s="28" t="s">
        <v>11</v>
      </c>
      <c r="N12" s="28" t="s">
        <v>12</v>
      </c>
      <c r="O12" s="38"/>
      <c r="P12" s="38"/>
      <c r="Q12" s="48"/>
    </row>
    <row r="13" spans="1:17" ht="12.75">
      <c r="A13" s="1" t="s">
        <v>14</v>
      </c>
      <c r="B13" s="4">
        <f>'[1]Раб 36'!$C$8</f>
        <v>28987.1603</v>
      </c>
      <c r="C13" s="4">
        <f>7.53*2779.61</f>
        <v>20930.463300000003</v>
      </c>
      <c r="D13" s="4">
        <v>0</v>
      </c>
      <c r="E13" s="4">
        <v>0</v>
      </c>
      <c r="F13" s="1"/>
      <c r="G13" s="1"/>
      <c r="H13" s="21"/>
      <c r="I13" s="21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20930.463300000003</v>
      </c>
      <c r="Q13" s="1">
        <f>'[1]Раб 36'!$AE$8</f>
        <v>161840.26</v>
      </c>
    </row>
    <row r="14" spans="1:17" ht="12.75">
      <c r="A14" s="1" t="s">
        <v>15</v>
      </c>
      <c r="B14" s="4">
        <f>'[1]Раб 36'!$C$9</f>
        <v>28987.1603</v>
      </c>
      <c r="C14" s="4">
        <f>7.53*2779.61</f>
        <v>20930.463300000003</v>
      </c>
      <c r="D14" s="4">
        <v>0</v>
      </c>
      <c r="E14" s="4">
        <v>0</v>
      </c>
      <c r="F14" s="1"/>
      <c r="G14" s="1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20930.463300000003</v>
      </c>
      <c r="Q14" s="1">
        <f>'[1]Раб 36'!$AE$9</f>
        <v>166019.53</v>
      </c>
    </row>
    <row r="15" spans="1:17" ht="12.75">
      <c r="A15" s="1" t="s">
        <v>16</v>
      </c>
      <c r="B15" s="4">
        <f>'[1]Раб 36'!$C$10</f>
        <v>44912.06</v>
      </c>
      <c r="C15" s="4">
        <f>7.53*2779.61+(1.67+0.24)*3*2779.61</f>
        <v>36857.628600000004</v>
      </c>
      <c r="D15" s="4">
        <f>4641.3*3</f>
        <v>13923.900000000001</v>
      </c>
      <c r="E15" s="4">
        <f>667*3</f>
        <v>2001</v>
      </c>
      <c r="F15" s="1"/>
      <c r="G15" s="1"/>
      <c r="H15" s="13"/>
      <c r="I15" s="13"/>
      <c r="J15" s="13"/>
      <c r="K15" s="13"/>
      <c r="L15" s="13"/>
      <c r="M15" s="13"/>
      <c r="N15" s="13"/>
      <c r="O15" s="1">
        <f t="shared" si="0"/>
        <v>0</v>
      </c>
      <c r="P15" s="4">
        <f t="shared" si="1"/>
        <v>36857.628600000004</v>
      </c>
      <c r="Q15" s="1">
        <f>'[1]Раб 36'!$AE$10</f>
        <v>165394.08000000002</v>
      </c>
    </row>
    <row r="16" spans="1:17" ht="12.75">
      <c r="A16" s="1" t="s">
        <v>17</v>
      </c>
      <c r="B16" s="4">
        <f>'[1]Раб 36'!$C$11</f>
        <v>34295.46</v>
      </c>
      <c r="C16" s="4">
        <f>7.53*2779.61+(1.67+0.24)*2779.61</f>
        <v>26239.5184</v>
      </c>
      <c r="D16" s="4">
        <v>4641.3</v>
      </c>
      <c r="E16" s="4">
        <v>667</v>
      </c>
      <c r="F16" s="1"/>
      <c r="G16" s="1">
        <v>245</v>
      </c>
      <c r="H16" s="13"/>
      <c r="I16" s="13"/>
      <c r="J16" s="13"/>
      <c r="K16" s="13"/>
      <c r="L16" s="13"/>
      <c r="M16" s="13"/>
      <c r="N16" s="13">
        <v>9790</v>
      </c>
      <c r="O16" s="1">
        <f t="shared" si="0"/>
        <v>10035</v>
      </c>
      <c r="P16" s="4">
        <f t="shared" si="1"/>
        <v>36274.5184</v>
      </c>
      <c r="Q16" s="4">
        <f>'[1]Раб 36'!$AE$11</f>
        <v>161661.97999999998</v>
      </c>
    </row>
    <row r="17" spans="1:17" ht="12.75">
      <c r="A17" s="1" t="s">
        <v>18</v>
      </c>
      <c r="B17" s="4">
        <f>'[1]Раб 36'!$C$12</f>
        <v>34295.46</v>
      </c>
      <c r="C17" s="4">
        <f>7.53*2779.61+(1.67+0.24)*2779.61</f>
        <v>26239.5184</v>
      </c>
      <c r="D17" s="4">
        <v>4641.3</v>
      </c>
      <c r="E17" s="4">
        <v>667</v>
      </c>
      <c r="F17" s="1"/>
      <c r="G17" s="1"/>
      <c r="H17" s="13"/>
      <c r="I17" s="13"/>
      <c r="J17" s="13"/>
      <c r="K17" s="13"/>
      <c r="L17" s="13"/>
      <c r="M17" s="13"/>
      <c r="N17" s="13"/>
      <c r="O17" s="1">
        <f t="shared" si="0"/>
        <v>0</v>
      </c>
      <c r="P17" s="4">
        <f t="shared" si="1"/>
        <v>26239.5184</v>
      </c>
      <c r="Q17" s="4">
        <f>'[1]Раб 36'!$AE$12</f>
        <v>166566.35</v>
      </c>
    </row>
    <row r="18" spans="1:17" ht="12.75">
      <c r="A18" s="1" t="s">
        <v>19</v>
      </c>
      <c r="B18" s="4">
        <f>'[1]Раб 36'!$C$13</f>
        <v>34295.46</v>
      </c>
      <c r="C18" s="4">
        <f>7.53*2779.61+(1.67+0.24)*2779.61</f>
        <v>26239.5184</v>
      </c>
      <c r="D18" s="4">
        <v>4641.3</v>
      </c>
      <c r="E18" s="4">
        <v>667</v>
      </c>
      <c r="F18" s="1"/>
      <c r="G18" s="1"/>
      <c r="H18" s="13"/>
      <c r="I18" s="13">
        <v>7890</v>
      </c>
      <c r="J18" s="13"/>
      <c r="K18" s="13"/>
      <c r="L18" s="13"/>
      <c r="M18" s="13"/>
      <c r="N18" s="13"/>
      <c r="O18" s="1">
        <f t="shared" si="0"/>
        <v>7890</v>
      </c>
      <c r="P18" s="4">
        <f t="shared" si="1"/>
        <v>34129.5184</v>
      </c>
      <c r="Q18" s="4">
        <f>'[1]Раб 36'!$AE$13</f>
        <v>169096.93</v>
      </c>
    </row>
    <row r="19" spans="1:17" ht="12.75">
      <c r="A19" s="1" t="s">
        <v>20</v>
      </c>
      <c r="B19" s="4">
        <f>'[1]Раб 36'!$C$14</f>
        <v>33767.55</v>
      </c>
      <c r="C19" s="4">
        <f aca="true" t="shared" si="2" ref="C19:C24">7.53*2779.61+(1.67+0.05)*2779.61</f>
        <v>25711.3925</v>
      </c>
      <c r="D19" s="4">
        <v>4641.3</v>
      </c>
      <c r="E19" s="4">
        <v>139.09</v>
      </c>
      <c r="F19" s="1">
        <v>1870</v>
      </c>
      <c r="G19" s="1"/>
      <c r="H19" s="13"/>
      <c r="I19" s="13"/>
      <c r="J19" s="13"/>
      <c r="K19" s="13"/>
      <c r="L19" s="13"/>
      <c r="M19" s="13"/>
      <c r="N19" s="13">
        <v>3700</v>
      </c>
      <c r="O19" s="1">
        <f t="shared" si="0"/>
        <v>5570</v>
      </c>
      <c r="P19" s="4">
        <f t="shared" si="1"/>
        <v>31281.3925</v>
      </c>
      <c r="Q19" s="4">
        <f>'[1]Раб 36'!$AE$14</f>
        <v>166089.79</v>
      </c>
    </row>
    <row r="20" spans="1:17" ht="12.75">
      <c r="A20" s="1" t="s">
        <v>21</v>
      </c>
      <c r="B20" s="4">
        <f>'[1]Раб 36'!$C$15</f>
        <v>33767.55</v>
      </c>
      <c r="C20" s="4">
        <f t="shared" si="2"/>
        <v>25711.3925</v>
      </c>
      <c r="D20" s="4">
        <v>4641.3</v>
      </c>
      <c r="E20" s="4">
        <v>139.09</v>
      </c>
      <c r="F20" s="1"/>
      <c r="G20" s="1">
        <v>390</v>
      </c>
      <c r="H20" s="13">
        <v>4200</v>
      </c>
      <c r="I20" s="13"/>
      <c r="J20" s="13"/>
      <c r="K20" s="13"/>
      <c r="L20" s="13"/>
      <c r="M20" s="13">
        <v>3802</v>
      </c>
      <c r="N20" s="13"/>
      <c r="O20" s="1">
        <f t="shared" si="0"/>
        <v>8392</v>
      </c>
      <c r="P20" s="4">
        <f t="shared" si="1"/>
        <v>34103.3925</v>
      </c>
      <c r="Q20" s="4">
        <f>'[1]Раб 36'!$AE$15</f>
        <v>166184.64</v>
      </c>
    </row>
    <row r="21" spans="1:17" ht="12.75">
      <c r="A21" s="1" t="s">
        <v>22</v>
      </c>
      <c r="B21" s="4">
        <f>'[1]Раб 36'!$C$16</f>
        <v>33767.55</v>
      </c>
      <c r="C21" s="4">
        <f t="shared" si="2"/>
        <v>25711.3925</v>
      </c>
      <c r="D21" s="4">
        <v>4641.3</v>
      </c>
      <c r="E21" s="4">
        <v>139.09</v>
      </c>
      <c r="F21" s="1">
        <v>3502</v>
      </c>
      <c r="G21" s="1"/>
      <c r="H21" s="13">
        <v>5970</v>
      </c>
      <c r="I21" s="13"/>
      <c r="J21" s="13">
        <f>34854+11320</f>
        <v>46174</v>
      </c>
      <c r="K21" s="13"/>
      <c r="L21" s="13"/>
      <c r="M21" s="13">
        <v>2433</v>
      </c>
      <c r="N21" s="13"/>
      <c r="O21" s="1">
        <f t="shared" si="0"/>
        <v>58079</v>
      </c>
      <c r="P21" s="4">
        <f t="shared" si="1"/>
        <v>83790.3925</v>
      </c>
      <c r="Q21" s="4">
        <f>'[1]Раб 36'!$AE$16</f>
        <v>163260.62</v>
      </c>
    </row>
    <row r="22" spans="1:17" ht="12.75">
      <c r="A22" s="1" t="s">
        <v>23</v>
      </c>
      <c r="B22" s="4">
        <f>'[1]Раб 36'!$C$17</f>
        <v>33767.55</v>
      </c>
      <c r="C22" s="4">
        <f t="shared" si="2"/>
        <v>25711.3925</v>
      </c>
      <c r="D22" s="4">
        <v>4641.3</v>
      </c>
      <c r="E22" s="4">
        <v>139.09</v>
      </c>
      <c r="F22" s="1"/>
      <c r="G22" s="1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25711.3925</v>
      </c>
      <c r="Q22" s="4">
        <f>'[1]Раб 36'!$AE$17</f>
        <v>166258.56</v>
      </c>
    </row>
    <row r="23" spans="1:17" ht="12.75">
      <c r="A23" s="1" t="s">
        <v>24</v>
      </c>
      <c r="B23" s="4">
        <f>'[1]Раб 36'!$C$18</f>
        <v>33767.55</v>
      </c>
      <c r="C23" s="4">
        <f t="shared" si="2"/>
        <v>25711.3925</v>
      </c>
      <c r="D23" s="4">
        <v>4641.3</v>
      </c>
      <c r="E23" s="4">
        <v>139.09</v>
      </c>
      <c r="F23" s="1"/>
      <c r="G23" s="1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25711.3925</v>
      </c>
      <c r="Q23" s="4">
        <f>'[1]Раб 36'!$AE$18</f>
        <v>167192.66</v>
      </c>
    </row>
    <row r="24" spans="1:17" ht="12.75">
      <c r="A24" s="1" t="s">
        <v>25</v>
      </c>
      <c r="B24" s="4">
        <f>'[1]Раб 36'!$C$19</f>
        <v>33767.55</v>
      </c>
      <c r="C24" s="4">
        <f t="shared" si="2"/>
        <v>25711.3925</v>
      </c>
      <c r="D24" s="4">
        <v>4641.3</v>
      </c>
      <c r="E24" s="4">
        <v>139.09</v>
      </c>
      <c r="F24" s="1"/>
      <c r="G24" s="1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25711.3925</v>
      </c>
      <c r="Q24" s="4">
        <f>'[1]Раб 36'!$AE$19</f>
        <v>165633.94</v>
      </c>
    </row>
    <row r="25" spans="5:17" ht="12.75">
      <c r="E25" s="5"/>
      <c r="F25" s="5"/>
      <c r="G25" s="1"/>
      <c r="H25" s="5"/>
      <c r="I25" s="5"/>
      <c r="J25" s="14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408378.0605999999</v>
      </c>
      <c r="C26" s="12">
        <f>SUM(C13:C25)</f>
        <v>311705.4654000001</v>
      </c>
      <c r="D26" s="12">
        <f>SUM(D13:D25)</f>
        <v>55695.60000000001</v>
      </c>
      <c r="E26" s="6">
        <f aca="true" t="shared" si="3" ref="E26:N26">E13+E14+E15+E16+E17+E18+E19+E20+E21+E22+E23+E24</f>
        <v>4836.540000000001</v>
      </c>
      <c r="F26" s="6">
        <f t="shared" si="3"/>
        <v>5372</v>
      </c>
      <c r="G26" s="6">
        <f t="shared" si="3"/>
        <v>635</v>
      </c>
      <c r="H26" s="6">
        <f t="shared" si="3"/>
        <v>10170</v>
      </c>
      <c r="I26" s="6">
        <f t="shared" si="3"/>
        <v>7890</v>
      </c>
      <c r="J26" s="6">
        <f t="shared" si="3"/>
        <v>46174</v>
      </c>
      <c r="K26" s="6">
        <f t="shared" si="3"/>
        <v>0</v>
      </c>
      <c r="L26" s="6">
        <f t="shared" si="3"/>
        <v>0</v>
      </c>
      <c r="M26" s="6">
        <f t="shared" si="3"/>
        <v>6235</v>
      </c>
      <c r="N26" s="6">
        <f t="shared" si="3"/>
        <v>13490</v>
      </c>
      <c r="O26" s="15">
        <f>SUM(O13:O25)</f>
        <v>89966</v>
      </c>
      <c r="P26" s="22">
        <f>SUM(P13:P25)</f>
        <v>401671.4654000001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C28" s="18" t="s">
        <v>45</v>
      </c>
      <c r="D28" s="18"/>
      <c r="E28" s="18"/>
      <c r="F28" s="18"/>
      <c r="G28" s="3"/>
      <c r="H28" s="19">
        <v>7.53</v>
      </c>
      <c r="I28" s="30" t="s">
        <v>30</v>
      </c>
      <c r="J28" s="30"/>
      <c r="P28" s="10"/>
    </row>
    <row r="29" spans="1:10" ht="12.75">
      <c r="A29" s="7"/>
      <c r="C29" s="18" t="s">
        <v>46</v>
      </c>
      <c r="D29" s="18"/>
      <c r="E29" s="18"/>
      <c r="F29" s="18"/>
      <c r="G29" s="3"/>
      <c r="H29" s="19">
        <v>2.9</v>
      </c>
      <c r="I29" s="30" t="s">
        <v>4</v>
      </c>
      <c r="J29" s="30"/>
    </row>
    <row r="30" spans="1:14" ht="15.75">
      <c r="A30" s="7"/>
      <c r="B30" s="50" t="s">
        <v>44</v>
      </c>
      <c r="C30" s="50"/>
      <c r="D30" s="50"/>
      <c r="E30" s="50"/>
      <c r="F30" s="50"/>
      <c r="G30" s="3"/>
      <c r="H30" s="20">
        <f>SUM(H28:H29)</f>
        <v>10.43</v>
      </c>
      <c r="I30" s="30" t="s">
        <v>29</v>
      </c>
      <c r="J30" s="30"/>
      <c r="K30" s="10"/>
      <c r="M30" t="s">
        <v>28</v>
      </c>
      <c r="N30" t="s">
        <v>36</v>
      </c>
    </row>
    <row r="31" spans="1:16" ht="15.75">
      <c r="A31" s="7"/>
      <c r="B31" s="7"/>
      <c r="C31" s="7"/>
      <c r="D31" s="7"/>
      <c r="E31" s="10"/>
      <c r="H31" s="20" t="s">
        <v>34</v>
      </c>
      <c r="L31" s="30"/>
      <c r="M31" s="30"/>
      <c r="N31" s="30"/>
      <c r="O31" s="30"/>
      <c r="P31" s="30"/>
    </row>
    <row r="33" spans="1:6" ht="12.75" hidden="1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46"/>
      <c r="I37" s="46"/>
    </row>
    <row r="38" ht="10.5" customHeight="1"/>
  </sheetData>
  <sheetProtection/>
  <mergeCells count="22">
    <mergeCell ref="O7:Q7"/>
    <mergeCell ref="E1:P1"/>
    <mergeCell ref="E2:P2"/>
    <mergeCell ref="E3:P3"/>
    <mergeCell ref="E4:P4"/>
    <mergeCell ref="E6:F6"/>
    <mergeCell ref="G6:K6"/>
    <mergeCell ref="A10:A12"/>
    <mergeCell ref="I28:J28"/>
    <mergeCell ref="I29:J29"/>
    <mergeCell ref="I30:J30"/>
    <mergeCell ref="B10:B12"/>
    <mergeCell ref="B30:F30"/>
    <mergeCell ref="C11:C12"/>
    <mergeCell ref="D11:E11"/>
    <mergeCell ref="O10:O12"/>
    <mergeCell ref="Q8:Q12"/>
    <mergeCell ref="P10:P12"/>
    <mergeCell ref="F11:N11"/>
    <mergeCell ref="C10:N10"/>
    <mergeCell ref="H37:I37"/>
    <mergeCell ref="L31:P31"/>
  </mergeCells>
  <printOptions/>
  <pageMargins left="0" right="0" top="0.984251968503937" bottom="0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2018-07-23T07:58:15Z</dcterms:modified>
  <cp:category/>
  <cp:version/>
  <cp:contentType/>
  <cp:contentStatus/>
</cp:coreProperties>
</file>