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3" activeTab="0"/>
  </bookViews>
  <sheets>
    <sheet name="Раб,2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<sst xmlns="http://schemas.openxmlformats.org/spreadsheetml/2006/main" count="47" uniqueCount="46">
  <si>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</si>
  <si>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</si>
  <si>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</si>
  <si>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</si>
  <si>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</si>
  <si>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</si>
  <si>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</si>
  <si>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</si>
  <si>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</si>
  <si>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</si>
  <si>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</si>
  <si>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</si>
  <si>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</si>
  <si>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</si>
  <si>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</si>
  <si>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</si>
  <si>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</si>
  <si>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</si>
  <si>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</si>
  <si>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</si>
  <si>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</si>
  <si>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</si>
  <si>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</si>
  <si>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</si>
  <si>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</si>
  <si>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</si>
  <si>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</si>
  <si>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</si>
  <si>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</si>
  <si>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</si>
  <si>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</si>
  <si>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</si>
  <si>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жилого дома  № 27   по ул. Рабочая</t>
  </si>
  <si>
    <t>начисление</t>
  </si>
  <si>
    <t>рублей</t>
  </si>
  <si>
    <t>площадь 5587,69 м2 (2832,09 м2+2755,6 м2 )</t>
  </si>
  <si>
    <t>в том числе</t>
  </si>
  <si>
    <t>КР(эл.энерг)</t>
  </si>
  <si>
    <t>КР(хол.вода)</t>
  </si>
  <si>
    <t>за 201=76 год</t>
  </si>
  <si>
    <t>весь дом</t>
  </si>
  <si>
    <t>с01.09.16  одна половина   2832,09 м2</t>
  </si>
  <si>
    <t>с01.05.17</t>
  </si>
  <si>
    <t>с01,07.2017г  СОИ(     вода )               0,05 руб./м2</t>
  </si>
  <si>
    <t>СОИ(эл.энергия) 1,66 руб./м2</t>
  </si>
  <si>
    <t>СОИ(     вода )               0,25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</si>
</sst>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5">
        <row r="8">
          <cell r="C8">
            <v>55908.8337</v>
          </cell>
          <cell r="AE8">
            <v>104462.63</v>
          </cell>
        </row>
        <row r="9">
          <cell r="C9">
            <v>55908.8337</v>
          </cell>
          <cell r="AE9">
            <v>101637.56</v>
          </cell>
        </row>
        <row r="10">
          <cell r="C10">
            <v>87928.13</v>
          </cell>
          <cell r="AE10">
            <v>127425.92</v>
          </cell>
        </row>
        <row r="11">
          <cell r="C11">
            <v>66582.61</v>
          </cell>
          <cell r="AE11">
            <v>103859.87000000001</v>
          </cell>
        </row>
        <row r="12">
          <cell r="C12">
            <v>69497.95</v>
          </cell>
          <cell r="AE12">
            <v>101048.95</v>
          </cell>
        </row>
        <row r="13">
          <cell r="C13">
            <v>68406.95</v>
          </cell>
          <cell r="AE13">
            <v>97293.56</v>
          </cell>
        </row>
        <row r="14">
          <cell r="C14">
            <v>67834.91</v>
          </cell>
          <cell r="AE14">
            <v>101528.08</v>
          </cell>
        </row>
        <row r="15">
          <cell r="C15">
            <v>67834.91</v>
          </cell>
          <cell r="AE15">
            <v>94730.59</v>
          </cell>
        </row>
        <row r="16">
          <cell r="C16">
            <v>67834.91</v>
          </cell>
          <cell r="AE16">
            <v>102049.22</v>
          </cell>
        </row>
        <row r="17">
          <cell r="C17">
            <v>67874.98</v>
          </cell>
          <cell r="AE17">
            <v>105909.24</v>
          </cell>
        </row>
        <row r="18">
          <cell r="C18">
            <v>67874.98</v>
          </cell>
          <cell r="AE18">
            <v>117010.32</v>
          </cell>
        </row>
        <row r="19">
          <cell r="C19">
            <v>67925.97</v>
          </cell>
          <cell r="AE19">
            <v>108046.54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E1" activePane="topRight" state="frozen"/>
      <selection pane="topLeft" activeCell="M7" sqref="M7"/>
      <selection pane="topRight" activeCell="M7" sqref="M7"/>
    </sheetView>
  </sheetViews>
  <sheetFormatPr defaultColWidth="9.140625" defaultRowHeight="12.75"/>
  <cols>
    <col min="1" max="1" width="10.421875" style="0" customWidth="1"/>
    <col min="2" max="4" width="10.140625" style="0" customWidth="1"/>
    <col min="5" max="5" width="10.421875" style="0" customWidth="1"/>
    <col min="7" max="7" width="7.421875" style="0" customWidth="1"/>
    <col min="9" max="9" width="7.28125" style="0" customWidth="1"/>
    <col min="10" max="10" width="8.28125" style="0" customWidth="1"/>
    <col min="11" max="11" width="9.57421875" style="0" bestFit="1" customWidth="1"/>
    <col min="12" max="12" width="8.57421875" style="0" customWidth="1"/>
    <col min="13" max="13" width="6.8515625" style="0" customWidth="1"/>
    <col min="14" max="14" width="7.140625" style="0" customWidth="1"/>
    <col min="16" max="16" width="10.421875" style="0" customWidth="1"/>
    <col min="17" max="17" width="10.57421875" style="0" customWidth="1"/>
  </cols>
  <sheetData>
    <row r="1" spans="1:16" ht="18.75">
      <c r="A1" s="2"/>
      <c r="B1" s="2"/>
      <c r="C1" s="2"/>
      <c r="D1" s="2"/>
      <c r="E1" s="33" t="s">
        <v>30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>
      <c r="A2" s="2"/>
      <c r="B2" s="2"/>
      <c r="C2" s="2"/>
      <c r="D2" s="2"/>
      <c r="E2" s="33" t="s">
        <v>31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>
      <c r="A3" s="2"/>
      <c r="B3" s="2"/>
      <c r="C3" s="2"/>
      <c r="D3" s="2"/>
      <c r="E3" s="33" t="s">
        <v>32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2"/>
      <c r="B4" s="2"/>
      <c r="C4" s="2"/>
      <c r="D4" s="2"/>
      <c r="E4" s="33" t="s">
        <v>39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>
      <c r="A5" s="2"/>
      <c r="B5" s="2"/>
      <c r="C5" s="2"/>
      <c r="D5" s="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8.75">
      <c r="A6" s="2"/>
      <c r="B6" s="2"/>
      <c r="C6" s="2"/>
      <c r="D6" s="2"/>
      <c r="E6" s="34" t="s">
        <v>35</v>
      </c>
      <c r="F6" s="34"/>
      <c r="G6" s="34"/>
      <c r="H6" s="34"/>
      <c r="I6" s="34"/>
      <c r="J6" s="34"/>
      <c r="K6" s="34"/>
      <c r="L6" s="22"/>
      <c r="M6" s="22"/>
      <c r="N6" s="22"/>
      <c r="O6" s="22"/>
      <c r="P6" s="22"/>
    </row>
    <row r="7" spans="1:17" ht="15" customHeight="1">
      <c r="A7" s="3"/>
      <c r="B7" s="3"/>
      <c r="C7" s="3"/>
      <c r="D7" s="3"/>
      <c r="E7" s="25"/>
      <c r="F7" s="25"/>
      <c r="G7" s="25"/>
      <c r="H7" s="25"/>
      <c r="I7" s="25"/>
      <c r="J7" s="23"/>
      <c r="K7" s="24"/>
      <c r="L7" s="16"/>
      <c r="M7" s="16"/>
      <c r="N7" s="16"/>
      <c r="O7" s="34" t="s">
        <v>34</v>
      </c>
      <c r="P7" s="34"/>
      <c r="Q7" s="34"/>
    </row>
    <row r="8" spans="1:17" ht="12.75" customHeight="1">
      <c r="A8" s="53"/>
      <c r="B8" s="53"/>
      <c r="C8" s="31"/>
      <c r="D8" s="31"/>
      <c r="E8" s="25"/>
      <c r="F8" s="25"/>
      <c r="G8" s="25"/>
      <c r="H8" s="25"/>
      <c r="I8" s="25"/>
      <c r="L8" s="16"/>
      <c r="M8" s="16"/>
      <c r="N8" s="16"/>
      <c r="Q8" s="38" t="s">
        <v>27</v>
      </c>
    </row>
    <row r="9" spans="5:17" ht="12.75" customHeight="1">
      <c r="E9" s="26"/>
      <c r="F9" s="26"/>
      <c r="G9" s="26"/>
      <c r="H9" s="26"/>
      <c r="I9" s="26"/>
      <c r="Q9" s="49"/>
    </row>
    <row r="10" spans="1:17" ht="12.75" customHeight="1">
      <c r="A10" s="35">
        <v>2017</v>
      </c>
      <c r="B10" s="41" t="s">
        <v>33</v>
      </c>
      <c r="C10" s="42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38" t="s">
        <v>1</v>
      </c>
      <c r="P10" s="38" t="s">
        <v>2</v>
      </c>
      <c r="Q10" s="49"/>
    </row>
    <row r="11" spans="1:17" ht="15" customHeight="1">
      <c r="A11" s="36"/>
      <c r="B11" s="39"/>
      <c r="C11" s="41" t="s">
        <v>3</v>
      </c>
      <c r="D11" s="46" t="s">
        <v>36</v>
      </c>
      <c r="E11" s="47"/>
      <c r="F11" s="51" t="s">
        <v>4</v>
      </c>
      <c r="G11" s="51"/>
      <c r="H11" s="51"/>
      <c r="I11" s="51"/>
      <c r="J11" s="51"/>
      <c r="K11" s="51"/>
      <c r="L11" s="51"/>
      <c r="M11" s="51"/>
      <c r="N11" s="51"/>
      <c r="O11" s="39"/>
      <c r="P11" s="39"/>
      <c r="Q11" s="49"/>
    </row>
    <row r="12" spans="1:17" ht="25.5">
      <c r="A12" s="37"/>
      <c r="B12" s="40"/>
      <c r="C12" s="45"/>
      <c r="D12" s="27" t="s">
        <v>37</v>
      </c>
      <c r="E12" s="28" t="s">
        <v>38</v>
      </c>
      <c r="F12" s="29" t="s">
        <v>5</v>
      </c>
      <c r="G12" s="29" t="s">
        <v>6</v>
      </c>
      <c r="H12" s="29" t="s">
        <v>13</v>
      </c>
      <c r="I12" s="30" t="s">
        <v>7</v>
      </c>
      <c r="J12" s="29" t="s">
        <v>8</v>
      </c>
      <c r="K12" s="29" t="s">
        <v>9</v>
      </c>
      <c r="L12" s="29" t="s">
        <v>10</v>
      </c>
      <c r="M12" s="29" t="s">
        <v>11</v>
      </c>
      <c r="N12" s="29" t="s">
        <v>12</v>
      </c>
      <c r="O12" s="40"/>
      <c r="P12" s="40"/>
      <c r="Q12" s="50"/>
    </row>
    <row r="13" spans="1:17" ht="12.75">
      <c r="A13" s="1" t="s">
        <v>14</v>
      </c>
      <c r="B13" s="4">
        <f>'[1]Раб 27'!$C$8</f>
        <v>55908.8337</v>
      </c>
      <c r="C13" s="4">
        <f>7.53*5587.69</f>
        <v>42075.3057</v>
      </c>
      <c r="D13" s="4">
        <v>0</v>
      </c>
      <c r="E13" s="4">
        <v>0</v>
      </c>
      <c r="F13" s="13"/>
      <c r="G13" s="13"/>
      <c r="H13" s="19"/>
      <c r="I13" s="19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42075.3057</v>
      </c>
      <c r="Q13" s="1">
        <f>'[1]Раб 27'!$AE$8</f>
        <v>104462.63</v>
      </c>
    </row>
    <row r="14" spans="1:17" ht="12.75">
      <c r="A14" s="1" t="s">
        <v>15</v>
      </c>
      <c r="B14" s="4">
        <f>'[1]Раб 27'!$C$9</f>
        <v>55908.8337</v>
      </c>
      <c r="C14" s="4">
        <f>7.53*5587.69</f>
        <v>42075.3057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42075.3057</v>
      </c>
      <c r="Q14" s="4">
        <f>'[1]Раб 27'!$AE$9</f>
        <v>101637.56</v>
      </c>
    </row>
    <row r="15" spans="1:17" ht="12.75">
      <c r="A15" s="1" t="s">
        <v>16</v>
      </c>
      <c r="B15" s="4">
        <f>'[1]Раб 27'!$C$10</f>
        <v>87928.13</v>
      </c>
      <c r="C15" s="4">
        <f>7.53*5587.69+(1.66+0.25)*3*5587.69</f>
        <v>74092.76939999999</v>
      </c>
      <c r="D15" s="4">
        <f>9275.54*3</f>
        <v>27826.620000000003</v>
      </c>
      <c r="E15" s="4">
        <f>1397.22*3</f>
        <v>4191.66</v>
      </c>
      <c r="F15" s="13"/>
      <c r="G15" s="13">
        <v>970</v>
      </c>
      <c r="H15" s="13"/>
      <c r="I15" s="13"/>
      <c r="J15" s="13"/>
      <c r="K15" s="13"/>
      <c r="L15" s="13">
        <v>15970</v>
      </c>
      <c r="M15" s="13"/>
      <c r="N15" s="13">
        <v>4218</v>
      </c>
      <c r="O15" s="1">
        <f t="shared" si="0"/>
        <v>21158</v>
      </c>
      <c r="P15" s="4">
        <f t="shared" si="1"/>
        <v>95250.76939999999</v>
      </c>
      <c r="Q15" s="4">
        <f>'[1]Раб 27'!$AE$10</f>
        <v>127425.92</v>
      </c>
    </row>
    <row r="16" spans="1:17" ht="12.75">
      <c r="A16" s="1" t="s">
        <v>17</v>
      </c>
      <c r="B16" s="4">
        <f>'[1]Раб 27'!$C$11</f>
        <v>66582.61</v>
      </c>
      <c r="C16" s="4">
        <f>7.53*5587.69+(1.66+0.25)*5587.69</f>
        <v>52747.7936</v>
      </c>
      <c r="D16" s="4">
        <v>9275.54</v>
      </c>
      <c r="E16" s="4">
        <v>1397.22</v>
      </c>
      <c r="F16" s="13"/>
      <c r="G16" s="13"/>
      <c r="H16" s="13">
        <f>1640</f>
        <v>1640</v>
      </c>
      <c r="I16" s="13"/>
      <c r="J16" s="13"/>
      <c r="K16" s="13"/>
      <c r="L16" s="13"/>
      <c r="M16" s="13"/>
      <c r="N16" s="13"/>
      <c r="O16" s="1">
        <f t="shared" si="0"/>
        <v>1640</v>
      </c>
      <c r="P16" s="4">
        <f t="shared" si="1"/>
        <v>54387.7936</v>
      </c>
      <c r="Q16" s="1">
        <f>'[1]Раб 27'!$AE$11</f>
        <v>103859.87000000001</v>
      </c>
    </row>
    <row r="17" spans="1:17" ht="12.75">
      <c r="A17" s="1" t="s">
        <v>18</v>
      </c>
      <c r="B17" s="4">
        <f>'[1]Раб 27'!$C$12</f>
        <v>69497.95</v>
      </c>
      <c r="C17" s="4">
        <f>7.53*5587.69+(1.66+0.25)*5587.69</f>
        <v>52747.7936</v>
      </c>
      <c r="D17" s="4">
        <v>9275.54</v>
      </c>
      <c r="E17" s="4">
        <v>1397.22</v>
      </c>
      <c r="F17" s="13"/>
      <c r="G17" s="13"/>
      <c r="H17" s="13">
        <f>767</f>
        <v>767</v>
      </c>
      <c r="I17" s="13">
        <v>1050</v>
      </c>
      <c r="J17" s="13"/>
      <c r="K17" s="13"/>
      <c r="L17" s="13"/>
      <c r="M17" s="13"/>
      <c r="N17" s="13"/>
      <c r="O17" s="1">
        <f t="shared" si="0"/>
        <v>1817</v>
      </c>
      <c r="P17" s="4">
        <f t="shared" si="1"/>
        <v>54564.7936</v>
      </c>
      <c r="Q17" s="4">
        <f>'[1]Раб 27'!$AE$12</f>
        <v>101048.95</v>
      </c>
    </row>
    <row r="18" spans="1:17" ht="12.75">
      <c r="A18" s="1" t="s">
        <v>19</v>
      </c>
      <c r="B18" s="4">
        <f>'[1]Раб 27'!$C$13</f>
        <v>68406.95</v>
      </c>
      <c r="C18" s="4">
        <f>7.53*5587.69+(1.66+0.25)*5587.69</f>
        <v>52747.7936</v>
      </c>
      <c r="D18" s="4">
        <v>9275.54</v>
      </c>
      <c r="E18" s="4">
        <v>1397.22</v>
      </c>
      <c r="F18" s="13"/>
      <c r="G18" s="13"/>
      <c r="H18" s="13"/>
      <c r="I18" s="13"/>
      <c r="J18" s="13"/>
      <c r="K18" s="13">
        <v>48900</v>
      </c>
      <c r="L18" s="13"/>
      <c r="M18" s="13"/>
      <c r="N18" s="13"/>
      <c r="O18" s="1">
        <f t="shared" si="0"/>
        <v>48900</v>
      </c>
      <c r="P18" s="4">
        <f t="shared" si="1"/>
        <v>101647.7936</v>
      </c>
      <c r="Q18" s="1">
        <f>'[1]Раб 27'!$AE$13</f>
        <v>97293.56</v>
      </c>
    </row>
    <row r="19" spans="1:17" ht="12.75">
      <c r="A19" s="1" t="s">
        <v>20</v>
      </c>
      <c r="B19" s="4">
        <f>'[1]Раб 27'!$C$14</f>
        <v>67834.91</v>
      </c>
      <c r="C19" s="4">
        <f aca="true" t="shared" si="2" ref="C19:C24">7.53*5587.69+(1.66+0.05)*5587.69</f>
        <v>51630.2556</v>
      </c>
      <c r="D19" s="4">
        <v>9275.54</v>
      </c>
      <c r="E19" s="4">
        <v>279.68</v>
      </c>
      <c r="F19" s="13"/>
      <c r="G19" s="13"/>
      <c r="H19" s="13">
        <v>2890</v>
      </c>
      <c r="I19" s="13"/>
      <c r="J19" s="13"/>
      <c r="K19" s="13"/>
      <c r="L19" s="13">
        <v>4800</v>
      </c>
      <c r="M19" s="13"/>
      <c r="N19" s="13"/>
      <c r="O19" s="1">
        <f t="shared" si="0"/>
        <v>7690</v>
      </c>
      <c r="P19" s="4">
        <f t="shared" si="1"/>
        <v>59320.2556</v>
      </c>
      <c r="Q19" s="1">
        <f>'[1]Раб 27'!$AE$14</f>
        <v>101528.08</v>
      </c>
    </row>
    <row r="20" spans="1:17" ht="12.75">
      <c r="A20" s="1" t="s">
        <v>21</v>
      </c>
      <c r="B20" s="4">
        <f>'[1]Раб 27'!$C$15</f>
        <v>67834.91</v>
      </c>
      <c r="C20" s="4">
        <f t="shared" si="2"/>
        <v>51630.2556</v>
      </c>
      <c r="D20" s="4">
        <v>9275.54</v>
      </c>
      <c r="E20" s="4">
        <v>279.68</v>
      </c>
      <c r="F20" s="13"/>
      <c r="G20" s="13"/>
      <c r="H20" s="13"/>
      <c r="I20" s="13"/>
      <c r="J20" s="13"/>
      <c r="K20" s="13"/>
      <c r="L20" s="13"/>
      <c r="M20" s="13">
        <v>3644</v>
      </c>
      <c r="N20" s="13"/>
      <c r="O20" s="1">
        <f t="shared" si="0"/>
        <v>3644</v>
      </c>
      <c r="P20" s="4">
        <f t="shared" si="1"/>
        <v>55274.2556</v>
      </c>
      <c r="Q20" s="4">
        <f>'[1]Раб 27'!$AE$15</f>
        <v>94730.59</v>
      </c>
    </row>
    <row r="21" spans="1:17" ht="12.75">
      <c r="A21" s="1" t="s">
        <v>22</v>
      </c>
      <c r="B21" s="4">
        <f>'[1]Раб 27'!$C$16</f>
        <v>67834.91</v>
      </c>
      <c r="C21" s="4">
        <f t="shared" si="2"/>
        <v>51630.2556</v>
      </c>
      <c r="D21" s="4">
        <v>9275.54</v>
      </c>
      <c r="E21" s="4">
        <v>279.68</v>
      </c>
      <c r="F21" s="13">
        <v>7041</v>
      </c>
      <c r="G21" s="13"/>
      <c r="H21" s="13"/>
      <c r="I21" s="13"/>
      <c r="J21" s="13"/>
      <c r="K21" s="13"/>
      <c r="L21" s="13"/>
      <c r="M21" s="13">
        <v>4892</v>
      </c>
      <c r="N21" s="13"/>
      <c r="O21" s="1">
        <f t="shared" si="0"/>
        <v>11933</v>
      </c>
      <c r="P21" s="4">
        <f t="shared" si="1"/>
        <v>63563.2556</v>
      </c>
      <c r="Q21" s="1">
        <f>'[1]Раб 27'!$AE$16</f>
        <v>102049.22</v>
      </c>
    </row>
    <row r="22" spans="1:17" ht="12.75">
      <c r="A22" s="1" t="s">
        <v>23</v>
      </c>
      <c r="B22" s="4">
        <f>'[1]Раб 27'!$C$17</f>
        <v>67874.98</v>
      </c>
      <c r="C22" s="4">
        <f t="shared" si="2"/>
        <v>51630.2556</v>
      </c>
      <c r="D22" s="4">
        <v>9275.54</v>
      </c>
      <c r="E22" s="4">
        <v>279.68</v>
      </c>
      <c r="F22" s="13"/>
      <c r="G22" s="13"/>
      <c r="H22" s="13"/>
      <c r="I22" s="13"/>
      <c r="J22" s="13">
        <f>32925+30000</f>
        <v>62925</v>
      </c>
      <c r="K22" s="13"/>
      <c r="L22" s="13"/>
      <c r="M22" s="13"/>
      <c r="N22" s="13"/>
      <c r="O22" s="1">
        <f t="shared" si="0"/>
        <v>62925</v>
      </c>
      <c r="P22" s="4">
        <f t="shared" si="1"/>
        <v>114555.2556</v>
      </c>
      <c r="Q22" s="4">
        <f>'[1]Раб 27'!$AE$17</f>
        <v>105909.24</v>
      </c>
    </row>
    <row r="23" spans="1:17" ht="12.75">
      <c r="A23" s="1" t="s">
        <v>24</v>
      </c>
      <c r="B23" s="4">
        <f>'[1]Раб 27'!$C$18</f>
        <v>67874.98</v>
      </c>
      <c r="C23" s="4">
        <f t="shared" si="2"/>
        <v>51630.2556</v>
      </c>
      <c r="D23" s="4">
        <v>9275.54</v>
      </c>
      <c r="E23" s="4">
        <v>279.68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51630.2556</v>
      </c>
      <c r="Q23" s="1">
        <f>'[1]Раб 27'!$AE$18</f>
        <v>117010.32</v>
      </c>
    </row>
    <row r="24" spans="1:17" ht="12.75">
      <c r="A24" s="1" t="s">
        <v>25</v>
      </c>
      <c r="B24" s="4">
        <f>'[1]Раб 27'!$C$19</f>
        <v>67925.97</v>
      </c>
      <c r="C24" s="4">
        <f t="shared" si="2"/>
        <v>51630.2556</v>
      </c>
      <c r="D24" s="4">
        <v>9275.54</v>
      </c>
      <c r="E24" s="4">
        <v>279.68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51630.2556</v>
      </c>
      <c r="Q24" s="1">
        <f>'[1]Раб 27'!$AE$19</f>
        <v>108046.54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811413.9674000001</v>
      </c>
      <c r="C26" s="12">
        <f>SUM(C13:C25)</f>
        <v>626268.2951999999</v>
      </c>
      <c r="D26" s="12">
        <f>SUM(D13:D25)</f>
        <v>111306.48000000004</v>
      </c>
      <c r="E26" s="6">
        <f aca="true" t="shared" si="3" ref="E26:N26">E13+E14+E15+E16+E17+E18+E19+E20+E21+E22+E23+E24</f>
        <v>10061.400000000001</v>
      </c>
      <c r="F26" s="6">
        <f t="shared" si="3"/>
        <v>7041</v>
      </c>
      <c r="G26" s="6">
        <f t="shared" si="3"/>
        <v>970</v>
      </c>
      <c r="H26" s="6">
        <f t="shared" si="3"/>
        <v>5297</v>
      </c>
      <c r="I26" s="6">
        <f t="shared" si="3"/>
        <v>1050</v>
      </c>
      <c r="J26" s="6">
        <f t="shared" si="3"/>
        <v>62925</v>
      </c>
      <c r="K26" s="6">
        <f t="shared" si="3"/>
        <v>48900</v>
      </c>
      <c r="L26" s="6">
        <f t="shared" si="3"/>
        <v>20770</v>
      </c>
      <c r="M26" s="6">
        <f t="shared" si="3"/>
        <v>8536</v>
      </c>
      <c r="N26" s="6">
        <f t="shared" si="3"/>
        <v>4218</v>
      </c>
      <c r="O26" s="15">
        <f>SUM(O13:O25)</f>
        <v>159707</v>
      </c>
      <c r="P26" s="21">
        <f>SUM(P13:P25)</f>
        <v>785975.2952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C28" s="3"/>
      <c r="D28" s="3"/>
      <c r="F28" s="17">
        <v>7.53</v>
      </c>
      <c r="G28" s="32" t="s">
        <v>29</v>
      </c>
      <c r="H28" s="32"/>
      <c r="I28" s="17">
        <v>7.53</v>
      </c>
      <c r="P28" s="10"/>
    </row>
    <row r="29" spans="1:11" ht="12.75">
      <c r="A29" s="7"/>
      <c r="B29" s="7"/>
      <c r="C29" s="7"/>
      <c r="D29" s="7"/>
      <c r="F29" s="17">
        <v>2.9</v>
      </c>
      <c r="G29" s="32" t="s">
        <v>4</v>
      </c>
      <c r="H29" s="32"/>
      <c r="I29" s="17">
        <v>2.9</v>
      </c>
      <c r="K29" s="10"/>
    </row>
    <row r="30" spans="1:9" ht="15.75">
      <c r="A30" s="7"/>
      <c r="B30" s="7"/>
      <c r="C30" s="7"/>
      <c r="D30" s="7"/>
      <c r="F30" s="18">
        <f>SUM(F28:F29)</f>
        <v>10.43</v>
      </c>
      <c r="G30" s="32" t="s">
        <v>28</v>
      </c>
      <c r="H30" s="32"/>
      <c r="I30" s="18">
        <f>SUM(I28:I29)</f>
        <v>10.43</v>
      </c>
    </row>
    <row r="31" spans="1:9" ht="15.75">
      <c r="A31" s="7"/>
      <c r="B31" s="7"/>
      <c r="C31" s="7"/>
      <c r="D31" s="54" t="s">
        <v>40</v>
      </c>
      <c r="E31" s="54"/>
      <c r="F31" s="48" t="s">
        <v>42</v>
      </c>
      <c r="G31" s="48"/>
      <c r="I31" s="18" t="s">
        <v>41</v>
      </c>
    </row>
    <row r="33" spans="1:6" ht="12.75" hidden="1">
      <c r="A33" s="8"/>
      <c r="B33" s="8"/>
      <c r="C33" s="8"/>
      <c r="D33" s="8"/>
      <c r="F33" s="3"/>
    </row>
    <row r="34" spans="1:12" ht="12.75">
      <c r="A34" s="9"/>
      <c r="B34" s="9"/>
      <c r="C34" s="9"/>
      <c r="D34" s="9"/>
      <c r="E34" s="32"/>
      <c r="F34" s="32"/>
      <c r="G34" s="32"/>
      <c r="H34" s="32"/>
      <c r="I34" s="32"/>
      <c r="J34" s="32"/>
      <c r="K34" s="17"/>
      <c r="L34" s="20"/>
    </row>
    <row r="35" spans="1:12" ht="12.75">
      <c r="A35" s="9"/>
      <c r="B35" s="9"/>
      <c r="C35" s="9"/>
      <c r="D35" s="9"/>
      <c r="E35" s="16" t="s">
        <v>44</v>
      </c>
      <c r="F35" s="16"/>
      <c r="G35" s="16"/>
      <c r="H35" s="16"/>
      <c r="J35" s="20"/>
      <c r="K35" s="17"/>
      <c r="L35" s="20"/>
    </row>
    <row r="36" spans="1:12" ht="15.75">
      <c r="A36" s="11"/>
      <c r="B36" s="11"/>
      <c r="C36" s="11"/>
      <c r="D36" s="11"/>
      <c r="E36" s="16" t="s">
        <v>45</v>
      </c>
      <c r="F36" s="16"/>
      <c r="G36" s="16"/>
      <c r="H36" s="16"/>
      <c r="J36" s="20"/>
      <c r="K36" s="18"/>
      <c r="L36" s="20"/>
    </row>
    <row r="37" spans="5:12" ht="15.75">
      <c r="E37" s="52" t="s">
        <v>43</v>
      </c>
      <c r="F37" s="52"/>
      <c r="G37" s="52"/>
      <c r="H37" s="52"/>
      <c r="I37" s="52"/>
      <c r="J37" s="20"/>
      <c r="K37" s="18"/>
      <c r="L37" s="20"/>
    </row>
  </sheetData>
  <sheetProtection/>
  <mergeCells count="23">
    <mergeCell ref="A8:B8"/>
    <mergeCell ref="Q8:Q12"/>
    <mergeCell ref="B10:B12"/>
    <mergeCell ref="F11:N11"/>
    <mergeCell ref="D11:E11"/>
    <mergeCell ref="P10:P12"/>
    <mergeCell ref="A10:A12"/>
    <mergeCell ref="C11:C12"/>
    <mergeCell ref="E6:K6"/>
    <mergeCell ref="D31:E31"/>
    <mergeCell ref="E1:P1"/>
    <mergeCell ref="E2:P2"/>
    <mergeCell ref="O10:O12"/>
    <mergeCell ref="E3:P3"/>
    <mergeCell ref="E4:P4"/>
    <mergeCell ref="O7:Q7"/>
    <mergeCell ref="C10:N10"/>
    <mergeCell ref="E34:J34"/>
    <mergeCell ref="E37:I37"/>
    <mergeCell ref="F31:G31"/>
    <mergeCell ref="G28:H28"/>
    <mergeCell ref="G29:H29"/>
    <mergeCell ref="G30:H30"/>
  </mergeCells>
  <printOptions/>
  <pageMargins left="0" right="0" top="0.984251968503937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2018-07-23T07:57:18Z</dcterms:modified>
  <cp:category/>
  <cp:version/>
  <cp:contentType/>
  <cp:contentStatus/>
</cp:coreProperties>
</file>