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3" activeTab="0"/>
  </bookViews>
  <sheets>
    <sheet name="Октяб,1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Николаева(ремонт цоколя)</t>
        </r>
      </text>
    </comment>
    <comment ref="F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обсл.газ.сетей Дог.</t>
        </r>
      </text>
    </comment>
  </commentList>
</comments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<sst xmlns="http://schemas.openxmlformats.org/spreadsheetml/2006/main" count="46" uniqueCount="45">
  <si>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</si>
  <si>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</si>
  <si>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</si>
  <si>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</si>
  <si>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</si>
  <si>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</si>
  <si>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</si>
  <si>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</si>
  <si>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</si>
  <si>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</si>
  <si>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</si>
  <si>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</si>
  <si>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</si>
  <si>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</si>
  <si>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</si>
  <si>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</si>
  <si>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</si>
  <si>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</si>
  <si>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</si>
  <si>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</si>
  <si>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</si>
  <si>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</si>
  <si>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</si>
  <si>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</si>
  <si>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</si>
  <si>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</si>
  <si>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</si>
  <si>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</si>
  <si>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</si>
  <si>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</si>
  <si>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</si>
  <si>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</si>
  <si>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</si>
  <si>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605,25 м2 (530,25+75,0 м2)</t>
  </si>
  <si>
    <t>жилого дома  № 14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</si>
  <si>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</si>
  <si>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</si>
  <si>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</si>
  <si>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</si>
  <si>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</si>
  <si>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</si>
  <si>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</si>
  <si>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</si>
  <si>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СОИ(эл.энергия) 1,22 руб./м2</t>
  </si>
  <si>
    <t>СОИ(     вода )               0,21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</si>
</sst>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8">
        <row r="8">
          <cell r="C8">
            <v>5792.2425</v>
          </cell>
          <cell r="AE8">
            <v>35821.79</v>
          </cell>
        </row>
        <row r="9">
          <cell r="C9">
            <v>5792.2425</v>
          </cell>
          <cell r="AE9">
            <v>34956.79</v>
          </cell>
        </row>
        <row r="10">
          <cell r="C10">
            <v>8427.64</v>
          </cell>
          <cell r="AE10">
            <v>33580.6</v>
          </cell>
        </row>
        <row r="11">
          <cell r="C11">
            <v>6688.57</v>
          </cell>
          <cell r="AE11">
            <v>33047.11</v>
          </cell>
        </row>
        <row r="12">
          <cell r="C12">
            <v>6688.57</v>
          </cell>
          <cell r="AE12">
            <v>34070.72</v>
          </cell>
        </row>
        <row r="13">
          <cell r="C13">
            <v>6688.57</v>
          </cell>
          <cell r="AE13">
            <v>34623.6</v>
          </cell>
        </row>
        <row r="14">
          <cell r="C14">
            <v>6597.92</v>
          </cell>
          <cell r="AE14">
            <v>29963.31</v>
          </cell>
        </row>
        <row r="15">
          <cell r="C15">
            <v>6585.18</v>
          </cell>
          <cell r="AE15">
            <v>21447.13</v>
          </cell>
        </row>
        <row r="16">
          <cell r="C16">
            <v>6585.178</v>
          </cell>
          <cell r="AE16">
            <v>23312.35</v>
          </cell>
        </row>
        <row r="17">
          <cell r="C17">
            <v>6585.178</v>
          </cell>
          <cell r="AE17">
            <v>24986.22</v>
          </cell>
        </row>
        <row r="18">
          <cell r="C18">
            <v>6598.168</v>
          </cell>
          <cell r="AE18">
            <v>22421.67</v>
          </cell>
        </row>
        <row r="19">
          <cell r="C19">
            <v>6598.168</v>
          </cell>
          <cell r="AE19">
            <v>24250.9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L42" activeCellId="1" sqref="K23 L42"/>
      <selection pane="topRight" activeCell="P27" sqref="P27"/>
    </sheetView>
  </sheetViews>
  <sheetFormatPr defaultColWidth="9.140625" defaultRowHeight="12.75"/>
  <cols>
    <col min="1" max="1" width="14.7109375" style="0" customWidth="1"/>
    <col min="2" max="4" width="10.57421875" style="0" customWidth="1"/>
    <col min="5" max="5" width="10.28125" style="0" bestFit="1" customWidth="1"/>
    <col min="6" max="7" width="8.00390625" style="0" customWidth="1"/>
    <col min="8" max="8" width="8.140625" style="0" customWidth="1"/>
    <col min="9" max="9" width="7.8515625" style="0" customWidth="1"/>
    <col min="10" max="10" width="7.57421875" style="0" customWidth="1"/>
    <col min="11" max="11" width="8.00390625" style="0" customWidth="1"/>
    <col min="14" max="14" width="7.8515625" style="0" customWidth="1"/>
    <col min="17" max="17" width="10.7109375" style="0" customWidth="1"/>
  </cols>
  <sheetData>
    <row r="1" spans="1:16" ht="18.75">
      <c r="A1" s="2"/>
      <c r="B1" s="2"/>
      <c r="C1" s="2"/>
      <c r="D1" s="2"/>
      <c r="E1" s="33" t="s">
        <v>31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>
      <c r="A2" s="2"/>
      <c r="B2" s="2"/>
      <c r="C2" s="2"/>
      <c r="D2" s="2"/>
      <c r="E2" s="33" t="s">
        <v>32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>
      <c r="A3" s="2"/>
      <c r="B3" s="2"/>
      <c r="C3" s="2"/>
      <c r="D3" s="2"/>
      <c r="E3" s="33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2"/>
      <c r="B4" s="2"/>
      <c r="C4" s="2"/>
      <c r="D4" s="2"/>
      <c r="E4" s="33" t="s">
        <v>38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7" ht="15">
      <c r="A5" s="2"/>
      <c r="B5" s="2"/>
      <c r="C5" s="2"/>
      <c r="D5" s="2"/>
      <c r="G5" s="3"/>
    </row>
    <row r="6" spans="1:9" ht="18">
      <c r="A6" s="2"/>
      <c r="B6" s="2"/>
      <c r="C6" s="2"/>
      <c r="D6" s="2"/>
      <c r="E6" s="39" t="s">
        <v>36</v>
      </c>
      <c r="F6" s="39"/>
      <c r="G6" s="23" t="s">
        <v>33</v>
      </c>
      <c r="H6" s="23"/>
      <c r="I6" s="23"/>
    </row>
    <row r="7" spans="1:17" ht="18">
      <c r="A7" s="3"/>
      <c r="B7" s="25"/>
      <c r="C7" s="25"/>
      <c r="D7" s="25"/>
      <c r="E7" s="25"/>
      <c r="F7" s="23"/>
      <c r="G7" s="23"/>
      <c r="H7" s="23"/>
      <c r="J7" s="24"/>
      <c r="K7" s="24"/>
      <c r="L7" s="24"/>
      <c r="M7" s="23"/>
      <c r="N7" s="23"/>
      <c r="O7" s="40" t="s">
        <v>37</v>
      </c>
      <c r="P7" s="40"/>
      <c r="Q7" s="40"/>
    </row>
    <row r="8" spans="5:17" ht="12.75">
      <c r="E8" s="3"/>
      <c r="Q8" s="44" t="s">
        <v>27</v>
      </c>
    </row>
    <row r="9" ht="12.75">
      <c r="Q9" s="45"/>
    </row>
    <row r="10" spans="1:17" ht="12.75" customHeight="1">
      <c r="A10" s="41">
        <v>2017</v>
      </c>
      <c r="B10" s="31" t="s">
        <v>35</v>
      </c>
      <c r="C10" s="49" t="s">
        <v>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4" t="s">
        <v>1</v>
      </c>
      <c r="P10" s="44" t="s">
        <v>2</v>
      </c>
      <c r="Q10" s="45"/>
    </row>
    <row r="11" spans="1:17" ht="15" customHeight="1">
      <c r="A11" s="42"/>
      <c r="B11" s="47"/>
      <c r="C11" s="31" t="s">
        <v>3</v>
      </c>
      <c r="D11" s="36" t="s">
        <v>39</v>
      </c>
      <c r="E11" s="37"/>
      <c r="F11" s="35" t="s">
        <v>4</v>
      </c>
      <c r="G11" s="35"/>
      <c r="H11" s="35"/>
      <c r="I11" s="35"/>
      <c r="J11" s="35"/>
      <c r="K11" s="35"/>
      <c r="L11" s="35"/>
      <c r="M11" s="35"/>
      <c r="N11" s="35"/>
      <c r="O11" s="47"/>
      <c r="P11" s="47"/>
      <c r="Q11" s="45"/>
    </row>
    <row r="12" spans="1:17" ht="25.5">
      <c r="A12" s="43"/>
      <c r="B12" s="48"/>
      <c r="C12" s="32"/>
      <c r="D12" s="26" t="s">
        <v>40</v>
      </c>
      <c r="E12" s="27" t="s">
        <v>41</v>
      </c>
      <c r="F12" s="28" t="s">
        <v>5</v>
      </c>
      <c r="G12" s="28" t="s">
        <v>6</v>
      </c>
      <c r="H12" s="28" t="s">
        <v>13</v>
      </c>
      <c r="I12" s="29" t="s">
        <v>7</v>
      </c>
      <c r="J12" s="28" t="s">
        <v>8</v>
      </c>
      <c r="K12" s="28" t="s">
        <v>9</v>
      </c>
      <c r="L12" s="28" t="s">
        <v>10</v>
      </c>
      <c r="M12" s="28" t="s">
        <v>11</v>
      </c>
      <c r="N12" s="28" t="s">
        <v>12</v>
      </c>
      <c r="O12" s="48"/>
      <c r="P12" s="48"/>
      <c r="Q12" s="46"/>
    </row>
    <row r="13" spans="1:17" ht="12.75">
      <c r="A13" s="1" t="s">
        <v>14</v>
      </c>
      <c r="B13" s="4">
        <f>'[1]Окт 14'!$C$8</f>
        <v>5792.2425</v>
      </c>
      <c r="C13" s="4">
        <f>6.7*605.25</f>
        <v>4055.175</v>
      </c>
      <c r="D13" s="4">
        <v>0</v>
      </c>
      <c r="E13" s="4">
        <v>0</v>
      </c>
      <c r="F13" s="13"/>
      <c r="G13" s="13"/>
      <c r="H13" s="21"/>
      <c r="I13" s="21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4055.175</v>
      </c>
      <c r="Q13" s="4">
        <f>'[1]Окт 14'!$AE$8</f>
        <v>35821.79</v>
      </c>
    </row>
    <row r="14" spans="1:17" ht="12.75">
      <c r="A14" s="1" t="s">
        <v>15</v>
      </c>
      <c r="B14" s="4">
        <f>'[1]Окт 14'!$C$9</f>
        <v>5792.2425</v>
      </c>
      <c r="C14" s="4">
        <f>6.7*605.25</f>
        <v>4055.175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4055.175</v>
      </c>
      <c r="Q14" s="1">
        <f>'[1]Окт 14'!$AE$9</f>
        <v>34956.79</v>
      </c>
    </row>
    <row r="15" spans="1:17" ht="12.75">
      <c r="A15" s="1" t="s">
        <v>16</v>
      </c>
      <c r="B15" s="4">
        <f>'[1]Окт 14'!$C$10</f>
        <v>8427.64</v>
      </c>
      <c r="C15" s="4">
        <f>6.7*605.25+(1.22+0.21)*3*605.25</f>
        <v>6651.6975</v>
      </c>
      <c r="D15" s="4">
        <f>650.32*3</f>
        <v>1950.96</v>
      </c>
      <c r="E15" s="4">
        <f>111.96*3</f>
        <v>335.88</v>
      </c>
      <c r="F15" s="13"/>
      <c r="G15" s="13">
        <v>240</v>
      </c>
      <c r="H15" s="13"/>
      <c r="I15" s="13">
        <v>490</v>
      </c>
      <c r="J15" s="13"/>
      <c r="K15" s="13"/>
      <c r="L15" s="13"/>
      <c r="M15" s="13"/>
      <c r="N15" s="13">
        <v>550</v>
      </c>
      <c r="O15" s="1">
        <f t="shared" si="0"/>
        <v>1280</v>
      </c>
      <c r="P15" s="4">
        <f t="shared" si="1"/>
        <v>7931.6975</v>
      </c>
      <c r="Q15" s="4">
        <f>'[1]Окт 14'!$AE$10</f>
        <v>33580.6</v>
      </c>
    </row>
    <row r="16" spans="1:17" ht="12.75">
      <c r="A16" s="1" t="s">
        <v>17</v>
      </c>
      <c r="B16" s="4">
        <f>'[1]Окт 14'!$C$11</f>
        <v>6688.57</v>
      </c>
      <c r="C16" s="4">
        <f>6.7*605.25+(1.22+0.21)*605.25</f>
        <v>4920.6825</v>
      </c>
      <c r="D16" s="4">
        <v>650.32</v>
      </c>
      <c r="E16" s="4">
        <v>111.96</v>
      </c>
      <c r="F16" s="13"/>
      <c r="G16" s="13"/>
      <c r="H16" s="13">
        <v>760</v>
      </c>
      <c r="I16" s="13"/>
      <c r="J16" s="13"/>
      <c r="K16" s="13"/>
      <c r="L16" s="13">
        <v>7800</v>
      </c>
      <c r="M16" s="13"/>
      <c r="N16" s="13"/>
      <c r="O16" s="1">
        <f t="shared" si="0"/>
        <v>8560</v>
      </c>
      <c r="P16" s="4">
        <f t="shared" si="1"/>
        <v>13480.682499999999</v>
      </c>
      <c r="Q16" s="1">
        <f>'[1]Окт 14'!$AE$11</f>
        <v>33047.11</v>
      </c>
    </row>
    <row r="17" spans="1:17" ht="12.75">
      <c r="A17" s="1" t="s">
        <v>18</v>
      </c>
      <c r="B17" s="4">
        <f>'[1]Окт 14'!$C$12</f>
        <v>6688.57</v>
      </c>
      <c r="C17" s="4">
        <f>6.7*605.25+(1.22+0.21)*605.25</f>
        <v>4920.6825</v>
      </c>
      <c r="D17" s="4">
        <v>650.32</v>
      </c>
      <c r="E17" s="4">
        <v>111.96</v>
      </c>
      <c r="F17" s="13">
        <v>894</v>
      </c>
      <c r="G17" s="13"/>
      <c r="H17" s="13"/>
      <c r="I17" s="13"/>
      <c r="J17" s="13"/>
      <c r="K17" s="13"/>
      <c r="L17" s="13"/>
      <c r="M17" s="13"/>
      <c r="N17" s="13"/>
      <c r="O17" s="1">
        <f t="shared" si="0"/>
        <v>894</v>
      </c>
      <c r="P17" s="4">
        <f t="shared" si="1"/>
        <v>5814.6825</v>
      </c>
      <c r="Q17" s="19">
        <f>'[1]Окт 14'!$AE$12</f>
        <v>34070.72</v>
      </c>
    </row>
    <row r="18" spans="1:17" ht="12.75">
      <c r="A18" s="1" t="s">
        <v>19</v>
      </c>
      <c r="B18" s="4">
        <f>'[1]Окт 14'!$C$13</f>
        <v>6688.57</v>
      </c>
      <c r="C18" s="4">
        <f>6.7*605.25+(1.22+0.21)*605.25</f>
        <v>4920.6825</v>
      </c>
      <c r="D18" s="4">
        <v>650.32</v>
      </c>
      <c r="E18" s="4">
        <v>111.96</v>
      </c>
      <c r="F18" s="13"/>
      <c r="G18" s="13"/>
      <c r="H18" s="13"/>
      <c r="I18" s="13"/>
      <c r="J18" s="13"/>
      <c r="K18" s="13">
        <f>2122+2500</f>
        <v>4622</v>
      </c>
      <c r="L18" s="13"/>
      <c r="M18" s="13"/>
      <c r="N18" s="13"/>
      <c r="O18" s="1">
        <f t="shared" si="0"/>
        <v>4622</v>
      </c>
      <c r="P18" s="4">
        <f t="shared" si="1"/>
        <v>9542.682499999999</v>
      </c>
      <c r="Q18" s="20">
        <f>'[1]Окт 14'!$AE$13</f>
        <v>34623.6</v>
      </c>
    </row>
    <row r="19" spans="1:17" ht="12.75">
      <c r="A19" s="1" t="s">
        <v>20</v>
      </c>
      <c r="B19" s="4">
        <f>'[1]Окт 14'!$C$14</f>
        <v>6597.92</v>
      </c>
      <c r="C19" s="4">
        <f aca="true" t="shared" si="2" ref="C19:C24">6.7*605.25+(1.22+0.04)*605.25</f>
        <v>4817.79</v>
      </c>
      <c r="D19" s="4">
        <v>650.32</v>
      </c>
      <c r="E19" s="4">
        <v>21.31</v>
      </c>
      <c r="F19" s="13"/>
      <c r="G19" s="13">
        <v>520</v>
      </c>
      <c r="H19" s="13"/>
      <c r="I19" s="13">
        <v>570</v>
      </c>
      <c r="J19" s="13"/>
      <c r="K19" s="13"/>
      <c r="L19" s="13"/>
      <c r="M19" s="13"/>
      <c r="N19" s="13"/>
      <c r="O19" s="1">
        <f t="shared" si="0"/>
        <v>1090</v>
      </c>
      <c r="P19" s="4">
        <f t="shared" si="1"/>
        <v>5907.79</v>
      </c>
      <c r="Q19" s="4">
        <f>'[1]Окт 14'!$AE$14</f>
        <v>29963.31</v>
      </c>
    </row>
    <row r="20" spans="1:17" ht="12.75">
      <c r="A20" s="1" t="s">
        <v>21</v>
      </c>
      <c r="B20" s="4">
        <f>'[1]Окт 14'!$C$15</f>
        <v>6585.18</v>
      </c>
      <c r="C20" s="4">
        <f t="shared" si="2"/>
        <v>4817.79</v>
      </c>
      <c r="D20" s="4">
        <v>650.32</v>
      </c>
      <c r="E20" s="4">
        <v>21.31</v>
      </c>
      <c r="F20" s="13"/>
      <c r="G20" s="13"/>
      <c r="H20" s="13">
        <v>580</v>
      </c>
      <c r="I20" s="13"/>
      <c r="J20" s="13"/>
      <c r="K20" s="13"/>
      <c r="L20" s="13"/>
      <c r="M20" s="13">
        <v>725</v>
      </c>
      <c r="N20" s="13"/>
      <c r="O20" s="1">
        <f t="shared" si="0"/>
        <v>1305</v>
      </c>
      <c r="P20" s="4">
        <f t="shared" si="1"/>
        <v>6122.79</v>
      </c>
      <c r="Q20" s="1">
        <f>'[1]Окт 14'!$AE$15</f>
        <v>21447.13</v>
      </c>
    </row>
    <row r="21" spans="1:17" ht="12.75">
      <c r="A21" s="1" t="s">
        <v>22</v>
      </c>
      <c r="B21" s="4">
        <f>'[1]Окт 14'!$C$16</f>
        <v>6585.178</v>
      </c>
      <c r="C21" s="4">
        <f t="shared" si="2"/>
        <v>4817.79</v>
      </c>
      <c r="D21" s="4">
        <v>650.32</v>
      </c>
      <c r="E21" s="4">
        <v>21.31</v>
      </c>
      <c r="F21" s="13">
        <v>668</v>
      </c>
      <c r="G21" s="13"/>
      <c r="H21" s="13"/>
      <c r="I21" s="13"/>
      <c r="J21" s="13"/>
      <c r="K21" s="13"/>
      <c r="L21" s="13"/>
      <c r="M21" s="13">
        <v>464</v>
      </c>
      <c r="N21" s="13"/>
      <c r="O21" s="1">
        <f t="shared" si="0"/>
        <v>1132</v>
      </c>
      <c r="P21" s="4">
        <f t="shared" si="1"/>
        <v>5949.79</v>
      </c>
      <c r="Q21" s="1">
        <f>'[1]Окт 14'!$AE$16</f>
        <v>23312.35</v>
      </c>
    </row>
    <row r="22" spans="1:17" ht="12.75">
      <c r="A22" s="1" t="s">
        <v>23</v>
      </c>
      <c r="B22" s="4">
        <f>'[1]Окт 14'!$C$17</f>
        <v>6585.178</v>
      </c>
      <c r="C22" s="4">
        <f t="shared" si="2"/>
        <v>4817.79</v>
      </c>
      <c r="D22" s="4">
        <v>650.32</v>
      </c>
      <c r="E22" s="4">
        <v>21.31</v>
      </c>
      <c r="F22" s="13"/>
      <c r="G22" s="13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4817.79</v>
      </c>
      <c r="Q22" s="19">
        <f>'[1]Окт 14'!$AE$17</f>
        <v>24986.22</v>
      </c>
    </row>
    <row r="23" spans="1:17" ht="12.75">
      <c r="A23" s="1" t="s">
        <v>24</v>
      </c>
      <c r="B23" s="4">
        <f>'[1]Окт 14'!$C$18</f>
        <v>6598.168</v>
      </c>
      <c r="C23" s="4">
        <f t="shared" si="2"/>
        <v>4817.79</v>
      </c>
      <c r="D23" s="4">
        <v>650.32</v>
      </c>
      <c r="E23" s="4">
        <v>21.31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4817.79</v>
      </c>
      <c r="Q23" s="1">
        <f>'[1]Окт 14'!$AE$18</f>
        <v>22421.67</v>
      </c>
    </row>
    <row r="24" spans="1:17" ht="12.75">
      <c r="A24" s="1" t="s">
        <v>25</v>
      </c>
      <c r="B24" s="4">
        <f>'[1]Окт 14'!$C$19</f>
        <v>6598.168</v>
      </c>
      <c r="C24" s="4">
        <f t="shared" si="2"/>
        <v>4817.79</v>
      </c>
      <c r="D24" s="4">
        <v>650.32</v>
      </c>
      <c r="E24" s="4">
        <v>21.31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4817.79</v>
      </c>
      <c r="Q24" s="4">
        <f>'[1]Окт 14'!$AE$19</f>
        <v>24250.9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79627.62700000001</v>
      </c>
      <c r="C26" s="12">
        <f>SUM(C13:C25)</f>
        <v>58430.835</v>
      </c>
      <c r="D26" s="12">
        <f>SUM(D13:D25)</f>
        <v>7803.839999999999</v>
      </c>
      <c r="E26" s="6">
        <f aca="true" t="shared" si="3" ref="E26:N26">E13+E14+E15+E16+E17+E18+E19+E20+E21+E22+E23+E24</f>
        <v>799.6199999999997</v>
      </c>
      <c r="F26" s="6">
        <f t="shared" si="3"/>
        <v>1562</v>
      </c>
      <c r="G26" s="6">
        <f t="shared" si="3"/>
        <v>760</v>
      </c>
      <c r="H26" s="6">
        <f t="shared" si="3"/>
        <v>1340</v>
      </c>
      <c r="I26" s="6">
        <f t="shared" si="3"/>
        <v>1060</v>
      </c>
      <c r="J26" s="6">
        <f t="shared" si="3"/>
        <v>0</v>
      </c>
      <c r="K26" s="6">
        <f t="shared" si="3"/>
        <v>4622</v>
      </c>
      <c r="L26" s="6">
        <f t="shared" si="3"/>
        <v>7800</v>
      </c>
      <c r="M26" s="6">
        <f t="shared" si="3"/>
        <v>1189</v>
      </c>
      <c r="N26" s="6">
        <f t="shared" si="3"/>
        <v>550</v>
      </c>
      <c r="O26" s="15">
        <f>SUM(O13:O25)</f>
        <v>18883</v>
      </c>
      <c r="P26" s="22">
        <f>SUM(P13:P25)</f>
        <v>77313.83499999999</v>
      </c>
      <c r="Q26" s="1"/>
    </row>
    <row r="27" spans="1:16" ht="12.75">
      <c r="A27" s="3"/>
      <c r="B27" s="3"/>
      <c r="C27" s="3"/>
      <c r="D27" s="3"/>
      <c r="G27" s="3"/>
      <c r="P27" s="10"/>
    </row>
    <row r="28" spans="1:16" ht="15.75">
      <c r="A28" s="3"/>
      <c r="B28" s="3"/>
      <c r="C28" s="3"/>
      <c r="D28" s="3"/>
      <c r="G28" s="3"/>
      <c r="H28" s="17">
        <v>6.7</v>
      </c>
      <c r="I28" s="30" t="s">
        <v>30</v>
      </c>
      <c r="J28" s="30"/>
      <c r="M28" s="18" t="s">
        <v>43</v>
      </c>
      <c r="N28" s="18"/>
      <c r="O28" s="18"/>
      <c r="P28" s="18"/>
    </row>
    <row r="29" spans="1:16" ht="15.75">
      <c r="A29" s="7"/>
      <c r="B29" s="7"/>
      <c r="C29" s="7"/>
      <c r="D29" s="7"/>
      <c r="G29" s="3"/>
      <c r="H29" s="17">
        <v>2.87</v>
      </c>
      <c r="I29" s="30" t="s">
        <v>4</v>
      </c>
      <c r="J29" s="30"/>
      <c r="M29" s="18" t="s">
        <v>44</v>
      </c>
      <c r="N29" s="18"/>
      <c r="O29" s="18"/>
      <c r="P29" s="18"/>
    </row>
    <row r="30" spans="1:16" ht="15.75">
      <c r="A30" s="7"/>
      <c r="B30" s="7"/>
      <c r="C30" s="7"/>
      <c r="D30" s="7"/>
      <c r="G30" s="3"/>
      <c r="H30" s="17">
        <f>SUM(H28:H29)</f>
        <v>9.57</v>
      </c>
      <c r="I30" s="30" t="s">
        <v>29</v>
      </c>
      <c r="J30" s="30"/>
      <c r="L30" s="38" t="s">
        <v>42</v>
      </c>
      <c r="M30" s="38"/>
      <c r="N30" s="38"/>
      <c r="O30" s="38"/>
      <c r="P30" s="38"/>
    </row>
    <row r="31" spans="1:9" ht="15.75">
      <c r="A31" s="7"/>
      <c r="B31" s="7"/>
      <c r="C31" s="7"/>
      <c r="D31" s="7"/>
      <c r="E31" s="10"/>
      <c r="H31" s="34" t="s">
        <v>28</v>
      </c>
      <c r="I31" s="34"/>
    </row>
    <row r="33" spans="1:6" ht="12.75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34"/>
      <c r="I37" s="34"/>
    </row>
  </sheetData>
  <sheetProtection/>
  <mergeCells count="21">
    <mergeCell ref="A10:A12"/>
    <mergeCell ref="Q8:Q12"/>
    <mergeCell ref="O10:O12"/>
    <mergeCell ref="P10:P12"/>
    <mergeCell ref="B10:B12"/>
    <mergeCell ref="C10:N10"/>
    <mergeCell ref="H37:I37"/>
    <mergeCell ref="F11:N11"/>
    <mergeCell ref="H31:I31"/>
    <mergeCell ref="I28:J28"/>
    <mergeCell ref="I29:J29"/>
    <mergeCell ref="D11:E11"/>
    <mergeCell ref="L30:P30"/>
    <mergeCell ref="I30:J30"/>
    <mergeCell ref="C11:C12"/>
    <mergeCell ref="E1:P1"/>
    <mergeCell ref="E2:P2"/>
    <mergeCell ref="E3:P3"/>
    <mergeCell ref="E4:P4"/>
    <mergeCell ref="E6:F6"/>
    <mergeCell ref="O7:Q7"/>
  </mergeCells>
  <printOptions/>
  <pageMargins left="0" right="0" top="0.984251968503937" bottom="0" header="0" footer="0"/>
  <pageSetup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2018-07-27T04:52:46Z</dcterms:modified>
  <cp:category/>
  <cp:version/>
  <cp:contentType/>
  <cp:contentStatus/>
</cp:coreProperties>
</file>