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8" activeTab="0"/>
  </bookViews>
  <sheets>
    <sheet name="К.Мар,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<sst xmlns="http://schemas.openxmlformats.org/spreadsheetml/2006/main" count="46" uniqueCount="45">
  <si>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</si>
  <si>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</si>
  <si>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</si>
  <si>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</si>
  <si>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</si>
  <si>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</si>
  <si>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</si>
  <si>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</si>
  <si>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</si>
  <si>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</si>
  <si>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</si>
  <si>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</si>
  <si>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</si>
  <si>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</si>
  <si>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</si>
  <si>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</si>
  <si>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</si>
  <si>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</si>
  <si>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</si>
  <si>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</si>
  <si>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</si>
  <si>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</si>
  <si>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</si>
  <si>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</si>
  <si>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</si>
  <si>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</si>
  <si>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</si>
  <si>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</si>
  <si>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</si>
  <si>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</si>
  <si>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</si>
  <si>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</si>
  <si>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</si>
  <si>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4     по ул. Карла-Маркса </t>
  </si>
  <si>
    <t>3310,31 м2 ( 3101,61 м2 +208,7 м2 )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</si>
  <si>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</si>
  <si>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</si>
  <si>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</si>
  <si>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</si>
  <si>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</si>
  <si>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</si>
  <si>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</si>
  <si>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</si>
  <si>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</si>
  <si>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1,55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</si>
</sst>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5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1">
        <row r="8">
          <cell r="C8">
            <v>34347.0523</v>
          </cell>
          <cell r="AE8">
            <v>79742.39</v>
          </cell>
        </row>
        <row r="9">
          <cell r="C9">
            <v>34347.0523</v>
          </cell>
          <cell r="AE9">
            <v>83203.94</v>
          </cell>
        </row>
        <row r="10">
          <cell r="C10">
            <v>51726.644</v>
          </cell>
          <cell r="AE10">
            <v>101120.62</v>
          </cell>
        </row>
        <row r="11">
          <cell r="C11">
            <v>40140.25</v>
          </cell>
          <cell r="AE11">
            <v>97911.2</v>
          </cell>
        </row>
        <row r="12">
          <cell r="C12">
            <v>40140.25</v>
          </cell>
          <cell r="AE12">
            <v>97873.5</v>
          </cell>
        </row>
        <row r="13">
          <cell r="C13">
            <v>40140.25</v>
          </cell>
          <cell r="AE13">
            <v>102455.43</v>
          </cell>
        </row>
        <row r="14">
          <cell r="C14">
            <v>39644</v>
          </cell>
          <cell r="AE14">
            <v>105969.71</v>
          </cell>
        </row>
        <row r="15">
          <cell r="C15">
            <v>39610.600000000006</v>
          </cell>
          <cell r="AE15">
            <v>106770.29</v>
          </cell>
        </row>
        <row r="16">
          <cell r="C16">
            <v>39610.600000000006</v>
          </cell>
          <cell r="AE16">
            <v>100571.75</v>
          </cell>
        </row>
        <row r="17">
          <cell r="C17">
            <v>39610.600000000006</v>
          </cell>
          <cell r="AE17">
            <v>103366.18</v>
          </cell>
        </row>
        <row r="18">
          <cell r="C18">
            <v>39610.600000000006</v>
          </cell>
          <cell r="AE18">
            <v>108113.48</v>
          </cell>
        </row>
        <row r="19">
          <cell r="C19">
            <v>39610.600000000006</v>
          </cell>
          <cell r="AE19">
            <v>105284.36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1.7109375" style="0" customWidth="1"/>
    <col min="4" max="4" width="11.28125" style="0" customWidth="1"/>
    <col min="5" max="5" width="11.00390625" style="0" customWidth="1"/>
    <col min="7" max="7" width="8.57421875" style="0" customWidth="1"/>
    <col min="8" max="8" width="8.140625" style="0" customWidth="1"/>
    <col min="10" max="10" width="8.140625" style="0" customWidth="1"/>
    <col min="16" max="16" width="10.8515625" style="0" customWidth="1"/>
    <col min="17" max="17" width="9.57421875" style="0" bestFit="1" customWidth="1"/>
  </cols>
  <sheetData>
    <row r="1" spans="1:16" ht="18.75">
      <c r="A1" s="2"/>
      <c r="B1" s="2"/>
      <c r="C1" s="2"/>
      <c r="D1" s="2"/>
      <c r="E1" s="32" t="s">
        <v>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>
      <c r="A5" s="2"/>
      <c r="B5" s="2"/>
      <c r="C5" s="2"/>
      <c r="D5" s="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2" ht="18">
      <c r="A6" s="2"/>
      <c r="B6" s="2"/>
      <c r="C6" s="2"/>
      <c r="D6" s="2"/>
      <c r="E6" s="51" t="s">
        <v>36</v>
      </c>
      <c r="F6" s="51"/>
      <c r="G6" s="51"/>
      <c r="H6" s="33" t="s">
        <v>34</v>
      </c>
      <c r="I6" s="33"/>
      <c r="J6" s="33"/>
      <c r="K6" s="33"/>
      <c r="L6" s="33"/>
    </row>
    <row r="7" spans="1:17" ht="18">
      <c r="A7" s="26"/>
      <c r="B7" s="26"/>
      <c r="C7" s="26"/>
      <c r="D7" s="26"/>
      <c r="E7" s="26"/>
      <c r="F7" s="23"/>
      <c r="G7" s="23"/>
      <c r="H7" s="23"/>
      <c r="I7" s="23"/>
      <c r="J7" s="23"/>
      <c r="L7" s="23"/>
      <c r="M7" s="23"/>
      <c r="N7" s="23"/>
      <c r="O7" s="33" t="s">
        <v>37</v>
      </c>
      <c r="P7" s="33"/>
      <c r="Q7" s="33"/>
    </row>
    <row r="8" spans="5:17" ht="12.75">
      <c r="E8" s="3"/>
      <c r="Q8" s="37" t="s">
        <v>26</v>
      </c>
    </row>
    <row r="9" ht="12.75">
      <c r="Q9" s="47"/>
    </row>
    <row r="10" spans="1:17" ht="12.75" customHeight="1">
      <c r="A10" s="34">
        <v>2017</v>
      </c>
      <c r="B10" s="40" t="s">
        <v>35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30</v>
      </c>
      <c r="Q10" s="47"/>
    </row>
    <row r="11" spans="1:17" ht="15" customHeight="1">
      <c r="A11" s="35"/>
      <c r="B11" s="38"/>
      <c r="C11" s="40" t="s">
        <v>2</v>
      </c>
      <c r="D11" s="45" t="s">
        <v>39</v>
      </c>
      <c r="E11" s="46"/>
      <c r="F11" s="49" t="s">
        <v>3</v>
      </c>
      <c r="G11" s="49"/>
      <c r="H11" s="49"/>
      <c r="I11" s="49"/>
      <c r="J11" s="49"/>
      <c r="K11" s="49"/>
      <c r="L11" s="49"/>
      <c r="M11" s="49"/>
      <c r="N11" s="49"/>
      <c r="O11" s="38"/>
      <c r="P11" s="38"/>
      <c r="Q11" s="47"/>
    </row>
    <row r="12" spans="1:17" ht="25.5">
      <c r="A12" s="36"/>
      <c r="B12" s="39"/>
      <c r="C12" s="44"/>
      <c r="D12" s="27" t="s">
        <v>40</v>
      </c>
      <c r="E12" s="28" t="s">
        <v>41</v>
      </c>
      <c r="F12" s="29" t="s">
        <v>4</v>
      </c>
      <c r="G12" s="29" t="s">
        <v>5</v>
      </c>
      <c r="H12" s="29" t="s">
        <v>12</v>
      </c>
      <c r="I12" s="30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39"/>
      <c r="P12" s="39"/>
      <c r="Q12" s="48"/>
    </row>
    <row r="13" spans="1:17" ht="12.75">
      <c r="A13" s="1" t="s">
        <v>13</v>
      </c>
      <c r="B13" s="4">
        <f>'[1]КМар 4'!$C$8</f>
        <v>34347.0523</v>
      </c>
      <c r="C13" s="4">
        <f>7.53*3101.61+6.7*208.7</f>
        <v>24753.413300000004</v>
      </c>
      <c r="D13" s="4">
        <v>0</v>
      </c>
      <c r="E13" s="4">
        <v>0</v>
      </c>
      <c r="F13" s="1"/>
      <c r="G13" s="1"/>
      <c r="H13" s="5"/>
      <c r="I13" s="5"/>
      <c r="J13" s="1"/>
      <c r="K13" s="14"/>
      <c r="L13" s="14"/>
      <c r="M13" s="14"/>
      <c r="N13" s="14"/>
      <c r="O13" s="1">
        <f>F13+G13+H13+I13+J13+K13+L13+M13+N13</f>
        <v>0</v>
      </c>
      <c r="P13" s="4">
        <f>C13+O13</f>
        <v>24753.413300000004</v>
      </c>
      <c r="Q13" s="1">
        <f>'[1]КМар 4'!$AE$8</f>
        <v>79742.39</v>
      </c>
    </row>
    <row r="14" spans="1:17" ht="12.75">
      <c r="A14" s="1" t="s">
        <v>14</v>
      </c>
      <c r="B14" s="4">
        <f>'[1]КМар 4'!$C$9</f>
        <v>34347.0523</v>
      </c>
      <c r="C14" s="4">
        <f>7.53*3101.61+6.7*208.7</f>
        <v>24753.413300000004</v>
      </c>
      <c r="D14" s="4">
        <v>0</v>
      </c>
      <c r="E14" s="4">
        <v>0</v>
      </c>
      <c r="F14" s="1"/>
      <c r="G14" s="14"/>
      <c r="H14" s="14"/>
      <c r="I14" s="14"/>
      <c r="J14" s="14"/>
      <c r="K14" s="14"/>
      <c r="L14" s="14"/>
      <c r="M14" s="14"/>
      <c r="N14" s="14"/>
      <c r="O14" s="1">
        <f aca="true" t="shared" si="0" ref="O14:O24">F14+G14+H14+I14+J14+K14+L14+M14+N14</f>
        <v>0</v>
      </c>
      <c r="P14" s="4">
        <f aca="true" t="shared" si="1" ref="P14:P24">C14+O14</f>
        <v>24753.413300000004</v>
      </c>
      <c r="Q14" s="1">
        <f>'[1]КМар 4'!$AE$9</f>
        <v>83203.94</v>
      </c>
    </row>
    <row r="15" spans="1:17" ht="12.75">
      <c r="A15" s="1" t="s">
        <v>15</v>
      </c>
      <c r="B15" s="4">
        <f>'[1]КМар 4'!$C$10</f>
        <v>51726.644</v>
      </c>
      <c r="C15" s="4">
        <f>7.53*3101.61+6.7*208.7+(1.55+0.2)*3*3310.31</f>
        <v>42132.5408</v>
      </c>
      <c r="D15" s="4">
        <f>4807.65*3</f>
        <v>14422.949999999999</v>
      </c>
      <c r="E15" s="4">
        <f>620.32*3</f>
        <v>1860.96</v>
      </c>
      <c r="F15" s="1"/>
      <c r="G15" s="14"/>
      <c r="H15" s="14"/>
      <c r="I15" s="14"/>
      <c r="J15" s="14"/>
      <c r="K15" s="14"/>
      <c r="L15" s="14"/>
      <c r="M15" s="14"/>
      <c r="N15" s="14">
        <v>1050</v>
      </c>
      <c r="O15" s="1">
        <f t="shared" si="0"/>
        <v>1050</v>
      </c>
      <c r="P15" s="4">
        <f t="shared" si="1"/>
        <v>43182.5408</v>
      </c>
      <c r="Q15" s="1">
        <f>'[1]КМар 4'!$AE$10</f>
        <v>101120.62</v>
      </c>
    </row>
    <row r="16" spans="1:17" ht="12.75">
      <c r="A16" s="1" t="s">
        <v>16</v>
      </c>
      <c r="B16" s="4">
        <f>'[1]КМар 4'!$C$11</f>
        <v>40140.25</v>
      </c>
      <c r="C16" s="4">
        <f>7.53*3101.61+6.7*208.7+(1.55+0.2)*3310.31</f>
        <v>30546.455800000003</v>
      </c>
      <c r="D16" s="4">
        <v>4807.65</v>
      </c>
      <c r="E16" s="4">
        <v>620.32</v>
      </c>
      <c r="F16" s="1">
        <v>740</v>
      </c>
      <c r="G16" s="14"/>
      <c r="H16" s="14"/>
      <c r="I16" s="14"/>
      <c r="J16" s="14"/>
      <c r="K16" s="14"/>
      <c r="L16" s="14"/>
      <c r="M16" s="14"/>
      <c r="N16" s="14"/>
      <c r="O16" s="1">
        <f t="shared" si="0"/>
        <v>740</v>
      </c>
      <c r="P16" s="4">
        <f t="shared" si="1"/>
        <v>31286.455800000003</v>
      </c>
      <c r="Q16" s="4">
        <f>'[1]КМар 4'!$AE$11</f>
        <v>97911.2</v>
      </c>
    </row>
    <row r="17" spans="1:17" ht="12.75">
      <c r="A17" s="1" t="s">
        <v>17</v>
      </c>
      <c r="B17" s="4">
        <f>'[1]КМар 4'!$C$12</f>
        <v>40140.25</v>
      </c>
      <c r="C17" s="4">
        <f>7.53*3101.61+6.7*208.7+(1.55+0.2)*3310.31</f>
        <v>30546.455800000003</v>
      </c>
      <c r="D17" s="4">
        <v>4807.65</v>
      </c>
      <c r="E17" s="4">
        <v>620.32</v>
      </c>
      <c r="F17" s="1"/>
      <c r="G17" s="14"/>
      <c r="H17" s="14">
        <f>766</f>
        <v>766</v>
      </c>
      <c r="I17" s="14"/>
      <c r="J17" s="14"/>
      <c r="K17" s="14"/>
      <c r="L17" s="14"/>
      <c r="M17" s="14"/>
      <c r="N17" s="14"/>
      <c r="O17" s="1">
        <f t="shared" si="0"/>
        <v>766</v>
      </c>
      <c r="P17" s="4">
        <f t="shared" si="1"/>
        <v>31312.455800000003</v>
      </c>
      <c r="Q17" s="20">
        <f>'[1]КМар 4'!$AE$12</f>
        <v>97873.5</v>
      </c>
    </row>
    <row r="18" spans="1:17" ht="12.75">
      <c r="A18" s="1" t="s">
        <v>18</v>
      </c>
      <c r="B18" s="4">
        <f>'[1]КМар 4'!$C$13</f>
        <v>40140.25</v>
      </c>
      <c r="C18" s="4">
        <f>7.53*3101.61+6.7*208.7+(1.55+0.2)*3310.31</f>
        <v>30546.455800000003</v>
      </c>
      <c r="D18" s="4">
        <v>4807.65</v>
      </c>
      <c r="E18" s="4">
        <v>620.32</v>
      </c>
      <c r="F18" s="1"/>
      <c r="G18" s="14"/>
      <c r="H18" s="14"/>
      <c r="I18" s="14"/>
      <c r="J18" s="14"/>
      <c r="K18" s="14"/>
      <c r="L18" s="14"/>
      <c r="M18" s="14"/>
      <c r="N18" s="14"/>
      <c r="O18" s="1">
        <f t="shared" si="0"/>
        <v>0</v>
      </c>
      <c r="P18" s="4">
        <f t="shared" si="1"/>
        <v>30546.455800000003</v>
      </c>
      <c r="Q18" s="20">
        <f>'[1]КМар 4'!$AE$13</f>
        <v>102455.43</v>
      </c>
    </row>
    <row r="19" spans="1:17" ht="12.75">
      <c r="A19" s="1" t="s">
        <v>19</v>
      </c>
      <c r="B19" s="4">
        <f>'[1]КМар 4'!$C$14</f>
        <v>39644</v>
      </c>
      <c r="C19" s="4">
        <f aca="true" t="shared" si="2" ref="C19:C24">7.53*3101.61+6.7*208.7+(1.55+0.04)*3310.31</f>
        <v>30016.806200000003</v>
      </c>
      <c r="D19" s="4">
        <v>4807.65</v>
      </c>
      <c r="E19" s="4">
        <v>124.07</v>
      </c>
      <c r="F19" s="1"/>
      <c r="G19" s="14"/>
      <c r="H19" s="14"/>
      <c r="I19" s="14">
        <v>940</v>
      </c>
      <c r="J19" s="14"/>
      <c r="K19" s="14"/>
      <c r="L19" s="14"/>
      <c r="M19" s="14"/>
      <c r="N19" s="14"/>
      <c r="O19" s="1">
        <f t="shared" si="0"/>
        <v>940</v>
      </c>
      <c r="P19" s="4">
        <f t="shared" si="1"/>
        <v>30956.806200000003</v>
      </c>
      <c r="Q19" s="4">
        <f>'[1]КМар 4'!$AE$14</f>
        <v>105969.71</v>
      </c>
    </row>
    <row r="20" spans="1:17" ht="12.75">
      <c r="A20" s="1" t="s">
        <v>20</v>
      </c>
      <c r="B20" s="4">
        <f>'[1]КМар 4'!$C$15</f>
        <v>39610.600000000006</v>
      </c>
      <c r="C20" s="4">
        <f t="shared" si="2"/>
        <v>30016.806200000003</v>
      </c>
      <c r="D20" s="4">
        <v>4807.65</v>
      </c>
      <c r="E20" s="4">
        <v>124.07</v>
      </c>
      <c r="F20" s="1"/>
      <c r="G20" s="14"/>
      <c r="H20" s="14"/>
      <c r="I20" s="14"/>
      <c r="J20" s="14">
        <f>22989+53640-30000</f>
        <v>46629</v>
      </c>
      <c r="K20" s="14"/>
      <c r="L20" s="14"/>
      <c r="M20" s="14">
        <v>4243</v>
      </c>
      <c r="N20" s="14"/>
      <c r="O20" s="1">
        <f t="shared" si="0"/>
        <v>50872</v>
      </c>
      <c r="P20" s="4">
        <f t="shared" si="1"/>
        <v>80888.8062</v>
      </c>
      <c r="Q20" s="1">
        <f>'[1]КМар 4'!$AE$15</f>
        <v>106770.29</v>
      </c>
    </row>
    <row r="21" spans="1:17" ht="12.75">
      <c r="A21" s="1" t="s">
        <v>21</v>
      </c>
      <c r="B21" s="4">
        <f>'[1]КМар 4'!$C$16</f>
        <v>39610.600000000006</v>
      </c>
      <c r="C21" s="4">
        <f t="shared" si="2"/>
        <v>30016.806200000003</v>
      </c>
      <c r="D21" s="4">
        <v>4807.65</v>
      </c>
      <c r="E21" s="4">
        <v>124.07</v>
      </c>
      <c r="F21" s="1">
        <v>3908</v>
      </c>
      <c r="G21" s="14"/>
      <c r="H21" s="14"/>
      <c r="I21" s="14"/>
      <c r="J21" s="14">
        <f>28887+67403-60000</f>
        <v>36290</v>
      </c>
      <c r="K21" s="14"/>
      <c r="L21" s="14"/>
      <c r="M21" s="14">
        <v>2716</v>
      </c>
      <c r="N21" s="14"/>
      <c r="O21" s="1">
        <f t="shared" si="0"/>
        <v>42914</v>
      </c>
      <c r="P21" s="4">
        <f t="shared" si="1"/>
        <v>72930.8062</v>
      </c>
      <c r="Q21" s="4">
        <f>'[1]КМар 4'!$AE$16</f>
        <v>100571.75</v>
      </c>
    </row>
    <row r="22" spans="1:17" ht="12.75">
      <c r="A22" s="1" t="s">
        <v>22</v>
      </c>
      <c r="B22" s="4">
        <f>'[1]КМар 4'!$C$17</f>
        <v>39610.600000000006</v>
      </c>
      <c r="C22" s="4">
        <f t="shared" si="2"/>
        <v>30016.806200000003</v>
      </c>
      <c r="D22" s="4">
        <v>4807.65</v>
      </c>
      <c r="E22" s="4">
        <v>124.07</v>
      </c>
      <c r="F22" s="1"/>
      <c r="G22" s="14"/>
      <c r="H22" s="14"/>
      <c r="I22" s="14"/>
      <c r="J22" s="14"/>
      <c r="K22" s="14"/>
      <c r="L22" s="14"/>
      <c r="M22" s="14"/>
      <c r="N22" s="14"/>
      <c r="O22" s="1">
        <f t="shared" si="0"/>
        <v>0</v>
      </c>
      <c r="P22" s="4">
        <f t="shared" si="1"/>
        <v>30016.806200000003</v>
      </c>
      <c r="Q22" s="20">
        <f>'[1]КМар 4'!$AE$17</f>
        <v>103366.18</v>
      </c>
    </row>
    <row r="23" spans="1:17" ht="12.75">
      <c r="A23" s="1" t="s">
        <v>23</v>
      </c>
      <c r="B23" s="4">
        <f>'[1]КМар 4'!$C$18</f>
        <v>39610.600000000006</v>
      </c>
      <c r="C23" s="4">
        <f t="shared" si="2"/>
        <v>30016.806200000003</v>
      </c>
      <c r="D23" s="4">
        <v>4807.65</v>
      </c>
      <c r="E23" s="4">
        <v>124.07</v>
      </c>
      <c r="F23" s="1">
        <v>840</v>
      </c>
      <c r="G23" s="14"/>
      <c r="H23" s="14"/>
      <c r="I23" s="14"/>
      <c r="J23" s="14"/>
      <c r="K23" s="14"/>
      <c r="L23" s="14"/>
      <c r="M23" s="14"/>
      <c r="N23" s="14"/>
      <c r="O23" s="1">
        <f t="shared" si="0"/>
        <v>840</v>
      </c>
      <c r="P23" s="4">
        <f t="shared" si="1"/>
        <v>30856.806200000003</v>
      </c>
      <c r="Q23" s="4">
        <f>'[1]КМар 4'!$AE$18</f>
        <v>108113.48</v>
      </c>
    </row>
    <row r="24" spans="1:17" ht="12.75">
      <c r="A24" s="1" t="s">
        <v>24</v>
      </c>
      <c r="B24" s="4">
        <f>'[1]КМар 4'!$C$19</f>
        <v>39610.600000000006</v>
      </c>
      <c r="C24" s="4">
        <f t="shared" si="2"/>
        <v>30016.806200000003</v>
      </c>
      <c r="D24" s="4">
        <v>4807.65</v>
      </c>
      <c r="E24" s="4">
        <v>124.07</v>
      </c>
      <c r="F24" s="1"/>
      <c r="G24" s="14"/>
      <c r="H24" s="14"/>
      <c r="I24" s="14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30016.806200000003</v>
      </c>
      <c r="Q24" s="20">
        <f>'[1]КМар 4'!$AE$19</f>
        <v>105284.36</v>
      </c>
    </row>
    <row r="25" spans="5:17" ht="12.75">
      <c r="E25" s="6"/>
      <c r="F25" s="6"/>
      <c r="G25" s="1"/>
      <c r="H25" s="6"/>
      <c r="I25" s="6"/>
      <c r="J25" s="6"/>
      <c r="K25" s="15"/>
      <c r="L25" s="15"/>
      <c r="M25" s="15"/>
      <c r="N25" s="15"/>
      <c r="O25" s="1"/>
      <c r="P25" s="4"/>
      <c r="Q25" s="1"/>
    </row>
    <row r="26" spans="1:17" ht="12.75">
      <c r="A26" s="7" t="s">
        <v>25</v>
      </c>
      <c r="B26" s="13">
        <f>SUM(B13:B25)</f>
        <v>478538.49859999993</v>
      </c>
      <c r="C26" s="13">
        <f>SUM(C13:C25)</f>
        <v>363379.572</v>
      </c>
      <c r="D26" s="13">
        <f>SUM(D13:D25)</f>
        <v>57691.80000000001</v>
      </c>
      <c r="E26" s="13">
        <f aca="true" t="shared" si="3" ref="E26:N26">E13+E14+E15+E16+E17+E18+E19+E20+E21+E22+E23+E24</f>
        <v>4466.34</v>
      </c>
      <c r="F26" s="7">
        <f t="shared" si="3"/>
        <v>5488</v>
      </c>
      <c r="G26" s="7">
        <f t="shared" si="3"/>
        <v>0</v>
      </c>
      <c r="H26" s="7">
        <f t="shared" si="3"/>
        <v>766</v>
      </c>
      <c r="I26" s="7">
        <f t="shared" si="3"/>
        <v>940</v>
      </c>
      <c r="J26" s="7">
        <f t="shared" si="3"/>
        <v>82919</v>
      </c>
      <c r="K26" s="7">
        <f t="shared" si="3"/>
        <v>0</v>
      </c>
      <c r="L26" s="7">
        <f t="shared" si="3"/>
        <v>0</v>
      </c>
      <c r="M26" s="7">
        <f t="shared" si="3"/>
        <v>6959</v>
      </c>
      <c r="N26" s="7">
        <f t="shared" si="3"/>
        <v>1050</v>
      </c>
      <c r="O26" s="16">
        <f>SUM(O13:O25)</f>
        <v>98122</v>
      </c>
      <c r="P26" s="22">
        <f>SUM(P13:P25)</f>
        <v>461501.572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C28" s="17" t="s">
        <v>44</v>
      </c>
      <c r="D28" s="17"/>
      <c r="E28" s="17"/>
      <c r="F28" s="17"/>
      <c r="G28" s="3"/>
      <c r="H28" s="18">
        <v>7.53</v>
      </c>
      <c r="I28" s="31" t="s">
        <v>29</v>
      </c>
      <c r="J28" s="31"/>
      <c r="L28" s="24"/>
      <c r="P28" s="11"/>
    </row>
    <row r="29" spans="1:10" ht="12.75">
      <c r="A29" s="8"/>
      <c r="C29" s="17" t="s">
        <v>43</v>
      </c>
      <c r="D29" s="17"/>
      <c r="E29" s="17"/>
      <c r="F29" s="17"/>
      <c r="G29" s="3"/>
      <c r="H29" s="18">
        <v>2.9</v>
      </c>
      <c r="I29" s="31" t="s">
        <v>3</v>
      </c>
      <c r="J29" s="31"/>
    </row>
    <row r="30" spans="1:10" ht="15.75">
      <c r="A30" s="8"/>
      <c r="B30" s="50" t="s">
        <v>42</v>
      </c>
      <c r="C30" s="50"/>
      <c r="D30" s="50"/>
      <c r="E30" s="50"/>
      <c r="F30" s="50"/>
      <c r="G30" s="3"/>
      <c r="H30" s="19">
        <f>SUM(H28:H29)</f>
        <v>10.43</v>
      </c>
      <c r="I30" s="31" t="s">
        <v>28</v>
      </c>
      <c r="J30" s="31"/>
    </row>
    <row r="31" spans="1:8" ht="12.75">
      <c r="A31" s="8"/>
      <c r="H31" s="18" t="s">
        <v>27</v>
      </c>
    </row>
    <row r="33" spans="1:6" ht="12.75">
      <c r="A33" s="9"/>
      <c r="B33" s="9"/>
      <c r="C33" s="9"/>
      <c r="D33" s="9"/>
      <c r="F33" s="3"/>
    </row>
    <row r="34" spans="1:10" ht="12.75">
      <c r="A34" s="10"/>
      <c r="B34" s="10"/>
      <c r="C34" s="10"/>
      <c r="D34" s="10"/>
      <c r="F34" s="31"/>
      <c r="G34" s="31"/>
      <c r="H34" s="31"/>
      <c r="I34" s="31"/>
      <c r="J34" s="31"/>
    </row>
    <row r="35" spans="1:9" ht="12.75">
      <c r="A35" s="10"/>
      <c r="B35" s="10"/>
      <c r="C35" s="10"/>
      <c r="D35" s="10"/>
      <c r="F35" s="3"/>
      <c r="H35" s="18"/>
      <c r="I35" s="21"/>
    </row>
    <row r="36" spans="1:9" ht="15.75">
      <c r="A36" s="12"/>
      <c r="B36" s="12"/>
      <c r="C36" s="12"/>
      <c r="D36" s="12"/>
      <c r="H36" s="19"/>
      <c r="I36" s="21"/>
    </row>
    <row r="37" spans="8:9" ht="12.75">
      <c r="H37" s="18"/>
      <c r="I37" s="21"/>
    </row>
    <row r="38" spans="8:9" ht="12.75">
      <c r="H38" s="21"/>
      <c r="I38" s="21"/>
    </row>
  </sheetData>
  <sheetProtection/>
  <mergeCells count="21">
    <mergeCell ref="E6:G6"/>
    <mergeCell ref="H6:L6"/>
    <mergeCell ref="O7:Q7"/>
    <mergeCell ref="E1:P1"/>
    <mergeCell ref="E2:P2"/>
    <mergeCell ref="E3:P3"/>
    <mergeCell ref="E4:P4"/>
    <mergeCell ref="F34:J34"/>
    <mergeCell ref="B10:B12"/>
    <mergeCell ref="I30:J30"/>
    <mergeCell ref="F11:N11"/>
    <mergeCell ref="I28:J28"/>
    <mergeCell ref="I29:J29"/>
    <mergeCell ref="C10:N10"/>
    <mergeCell ref="C11:C12"/>
    <mergeCell ref="D11:E11"/>
    <mergeCell ref="B30:F30"/>
    <mergeCell ref="A10:A12"/>
    <mergeCell ref="Q8:Q12"/>
    <mergeCell ref="O10:O12"/>
    <mergeCell ref="P10:P12"/>
  </mergeCells>
  <printOptions/>
  <pageMargins left="0" right="0" top="0.984251968503937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2018-07-23T07:09:03Z</dcterms:modified>
  <cp:category/>
  <cp:version/>
  <cp:contentType/>
  <cp:contentStatus/>
</cp:coreProperties>
</file>