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6" activeTab="0"/>
  </bookViews>
  <sheets>
    <sheet name="К.Мар,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'К.Мар,3'!$A$1:$Q$37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один подъезд не убирается</t>
        </r>
      </text>
    </comment>
  </commentList>
</comments>
</file>

<file path=xl/sharedStrings.xml><?xml version="1.0" encoding="utf-8"?>
<sst xmlns="http://schemas.openxmlformats.org/spreadsheetml/2006/main" count="50" uniqueCount="46">
  <si>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</si>
  <si>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</si>
  <si>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</si>
  <si>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</si>
  <si>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</si>
  <si>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</si>
  <si>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</si>
  <si>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</si>
  <si>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</si>
  <si>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</si>
  <si>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</si>
  <si>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</si>
  <si>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</si>
  <si>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</si>
  <si>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</si>
  <si>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</si>
  <si>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</si>
  <si>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</si>
  <si>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</si>
  <si>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</si>
  <si>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</si>
  <si>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</si>
  <si>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</si>
  <si>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</si>
  <si>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</si>
  <si>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</si>
  <si>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</si>
  <si>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</si>
  <si>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</si>
  <si>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</si>
  <si>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</si>
  <si>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</si>
  <si>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</si>
  <si>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3     по ул. Карла-Маркса </t>
  </si>
  <si>
    <t>3307,7 м2 (3184,8 м2+122,9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</si>
  <si>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</si>
  <si>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</si>
  <si>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</si>
  <si>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</si>
  <si>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</si>
  <si>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</si>
  <si>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</si>
  <si>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с01,06,17</t>
  </si>
  <si>
    <t>с01,07.2017г  СОИ(     вода )               0,04 руб./м2</t>
  </si>
  <si>
    <t>СОИ(     вода )               0,21 руб./м2</t>
  </si>
  <si>
    <t>СОИ(эл.энергия) 1,46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</si>
</sst>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0">
        <row r="8">
          <cell r="C8">
            <v>31651.825</v>
          </cell>
          <cell r="P8">
            <v>0</v>
          </cell>
          <cell r="AE8">
            <v>86752.05</v>
          </cell>
        </row>
        <row r="9">
          <cell r="C9">
            <v>31651.825</v>
          </cell>
          <cell r="AE9">
            <v>92861.36</v>
          </cell>
        </row>
        <row r="10">
          <cell r="C10">
            <v>48221.952</v>
          </cell>
          <cell r="AE10">
            <v>106020.09999999999</v>
          </cell>
        </row>
        <row r="11">
          <cell r="C11">
            <v>37175.23</v>
          </cell>
          <cell r="AE11">
            <v>102497.26</v>
          </cell>
        </row>
        <row r="12">
          <cell r="C12">
            <v>37175.23</v>
          </cell>
          <cell r="AE12">
            <v>105654.85</v>
          </cell>
        </row>
        <row r="13">
          <cell r="C13">
            <v>39113.97</v>
          </cell>
          <cell r="AE13">
            <v>111737.9</v>
          </cell>
        </row>
        <row r="14">
          <cell r="C14">
            <v>38572.600000000006</v>
          </cell>
          <cell r="AE14">
            <v>112348.12</v>
          </cell>
        </row>
        <row r="15">
          <cell r="C15">
            <v>38551.700000000004</v>
          </cell>
          <cell r="AE15">
            <v>115668.35</v>
          </cell>
        </row>
        <row r="16">
          <cell r="C16">
            <v>38551.700000000004</v>
          </cell>
          <cell r="AE16">
            <v>113559.69</v>
          </cell>
        </row>
        <row r="17">
          <cell r="C17">
            <v>38551.700000000004</v>
          </cell>
          <cell r="AE17">
            <v>118086.55</v>
          </cell>
        </row>
        <row r="18">
          <cell r="C18">
            <v>38551.700000000004</v>
          </cell>
          <cell r="AE18">
            <v>115097.54</v>
          </cell>
        </row>
        <row r="19">
          <cell r="C19">
            <v>38551.700000000004</v>
          </cell>
          <cell r="AE19">
            <v>120883.61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P28" sqref="P28"/>
    </sheetView>
  </sheetViews>
  <sheetFormatPr defaultColWidth="9.140625" defaultRowHeight="12.75"/>
  <cols>
    <col min="1" max="1" width="11.28125" style="0" customWidth="1"/>
    <col min="2" max="4" width="10.140625" style="0" customWidth="1"/>
    <col min="5" max="5" width="10.00390625" style="0" customWidth="1"/>
    <col min="6" max="6" width="8.421875" style="0" customWidth="1"/>
    <col min="7" max="8" width="8.28125" style="0" customWidth="1"/>
    <col min="9" max="9" width="7.57421875" style="0" customWidth="1"/>
    <col min="10" max="10" width="7.7109375" style="0" customWidth="1"/>
    <col min="13" max="13" width="7.00390625" style="0" customWidth="1"/>
    <col min="14" max="14" width="6.57421875" style="0" customWidth="1"/>
    <col min="16" max="16" width="10.00390625" style="0" customWidth="1"/>
    <col min="17" max="17" width="11.00390625" style="0" customWidth="1"/>
  </cols>
  <sheetData>
    <row r="1" spans="1:16" ht="18.75">
      <c r="A1" s="2"/>
      <c r="B1" s="2"/>
      <c r="C1" s="2"/>
      <c r="D1" s="2"/>
      <c r="E1" s="32" t="s">
        <v>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2"/>
      <c r="B5" s="2"/>
      <c r="C5" s="2"/>
      <c r="D5" s="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9" ht="18">
      <c r="A6" s="2"/>
      <c r="B6" s="51" t="s">
        <v>36</v>
      </c>
      <c r="C6" s="51"/>
      <c r="D6" s="51"/>
      <c r="E6" s="51"/>
      <c r="F6" s="23" t="s">
        <v>34</v>
      </c>
      <c r="G6" s="23"/>
      <c r="H6" s="24"/>
      <c r="I6" s="24"/>
    </row>
    <row r="7" spans="1:17" ht="18">
      <c r="A7" s="3"/>
      <c r="B7" s="3"/>
      <c r="C7" s="3"/>
      <c r="D7" s="3"/>
      <c r="E7" s="51"/>
      <c r="F7" s="51"/>
      <c r="G7" s="23"/>
      <c r="H7" s="23"/>
      <c r="I7" s="24"/>
      <c r="J7" s="24"/>
      <c r="K7" s="26"/>
      <c r="L7" s="23"/>
      <c r="M7" s="23"/>
      <c r="N7" s="24"/>
      <c r="O7" s="33" t="s">
        <v>37</v>
      </c>
      <c r="P7" s="33"/>
      <c r="Q7" s="33"/>
    </row>
    <row r="8" spans="5:17" ht="12.75">
      <c r="E8" s="3"/>
      <c r="Q8" s="37" t="s">
        <v>26</v>
      </c>
    </row>
    <row r="9" ht="12.75">
      <c r="Q9" s="48"/>
    </row>
    <row r="10" spans="1:17" ht="12.75" customHeight="1">
      <c r="A10" s="34">
        <v>2017</v>
      </c>
      <c r="B10" s="40" t="s">
        <v>35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30</v>
      </c>
      <c r="Q10" s="48"/>
    </row>
    <row r="11" spans="1:17" ht="15" customHeight="1">
      <c r="A11" s="35"/>
      <c r="B11" s="38"/>
      <c r="C11" s="40" t="s">
        <v>2</v>
      </c>
      <c r="D11" s="45" t="s">
        <v>39</v>
      </c>
      <c r="E11" s="46"/>
      <c r="F11" s="50" t="s">
        <v>3</v>
      </c>
      <c r="G11" s="50"/>
      <c r="H11" s="50"/>
      <c r="I11" s="50"/>
      <c r="J11" s="50"/>
      <c r="K11" s="50"/>
      <c r="L11" s="50"/>
      <c r="M11" s="50"/>
      <c r="N11" s="50"/>
      <c r="O11" s="38"/>
      <c r="P11" s="38"/>
      <c r="Q11" s="48"/>
    </row>
    <row r="12" spans="1:17" ht="25.5">
      <c r="A12" s="36"/>
      <c r="B12" s="39"/>
      <c r="C12" s="44"/>
      <c r="D12" s="27" t="s">
        <v>40</v>
      </c>
      <c r="E12" s="28" t="s">
        <v>41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39"/>
      <c r="P12" s="39"/>
      <c r="Q12" s="49"/>
    </row>
    <row r="13" spans="1:17" ht="12.75">
      <c r="A13" s="1" t="s">
        <v>13</v>
      </c>
      <c r="B13" s="4">
        <f>'[1]КМар 3'!$C$8</f>
        <v>31651.825</v>
      </c>
      <c r="C13" s="4">
        <f>6.7*3307.7</f>
        <v>22161.59</v>
      </c>
      <c r="D13" s="4">
        <f>'[1]КМар 3'!$P$8</f>
        <v>0</v>
      </c>
      <c r="E13" s="4">
        <f>'[1]КМар 3'!$P$8</f>
        <v>0</v>
      </c>
      <c r="F13" s="13"/>
      <c r="G13" s="13"/>
      <c r="H13" s="21"/>
      <c r="I13" s="21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22161.59</v>
      </c>
      <c r="Q13" s="1">
        <f>'[1]КМар 3'!$AE$8</f>
        <v>86752.05</v>
      </c>
    </row>
    <row r="14" spans="1:17" ht="12.75">
      <c r="A14" s="1" t="s">
        <v>14</v>
      </c>
      <c r="B14" s="4">
        <f>'[1]КМар 3'!$C$9</f>
        <v>31651.825</v>
      </c>
      <c r="C14" s="4">
        <f>6.7*3307.7</f>
        <v>22161.59</v>
      </c>
      <c r="D14" s="4">
        <f>'[1]КМар 3'!$P$8</f>
        <v>0</v>
      </c>
      <c r="E14" s="4">
        <f>'[1]КМар 3'!$P$8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22161.59</v>
      </c>
      <c r="Q14" s="1">
        <f>'[1]КМар 3'!$AE$9</f>
        <v>92861.36</v>
      </c>
    </row>
    <row r="15" spans="1:17" ht="12.75">
      <c r="A15" s="1" t="s">
        <v>15</v>
      </c>
      <c r="B15" s="4">
        <f>'[1]КМар 3'!$C$10</f>
        <v>48221.952</v>
      </c>
      <c r="C15" s="4">
        <f>6.7*3307.7+(1.46+0.21)*3*3307.7</f>
        <v>38733.167</v>
      </c>
      <c r="D15" s="4">
        <f>4649.34*3</f>
        <v>13948.02</v>
      </c>
      <c r="E15" s="4">
        <f>3726.13+3936.72+1378.41</f>
        <v>9041.26</v>
      </c>
      <c r="F15" s="13">
        <v>1512</v>
      </c>
      <c r="G15" s="13"/>
      <c r="H15" s="13"/>
      <c r="I15" s="13">
        <v>470</v>
      </c>
      <c r="J15" s="13"/>
      <c r="K15" s="13"/>
      <c r="L15" s="13"/>
      <c r="M15" s="13"/>
      <c r="N15" s="13"/>
      <c r="O15" s="1">
        <f t="shared" si="0"/>
        <v>1982</v>
      </c>
      <c r="P15" s="4">
        <f t="shared" si="1"/>
        <v>40715.167</v>
      </c>
      <c r="Q15" s="4">
        <f>'[1]КМар 3'!$AE$10</f>
        <v>106020.09999999999</v>
      </c>
    </row>
    <row r="16" spans="1:17" ht="12.75">
      <c r="A16" s="1" t="s">
        <v>16</v>
      </c>
      <c r="B16" s="4">
        <f>'[1]КМар 3'!$C$11</f>
        <v>37175.23</v>
      </c>
      <c r="C16" s="4">
        <f>6.7*3307.7+(1.46+0.21)*3307.7</f>
        <v>27685.449</v>
      </c>
      <c r="D16" s="4">
        <v>4649.34</v>
      </c>
      <c r="E16" s="4">
        <v>5896.35</v>
      </c>
      <c r="F16" s="13"/>
      <c r="G16" s="13"/>
      <c r="H16" s="13"/>
      <c r="I16" s="13"/>
      <c r="J16" s="13"/>
      <c r="K16" s="13"/>
      <c r="L16" s="13"/>
      <c r="M16" s="13"/>
      <c r="N16" s="13">
        <v>3240</v>
      </c>
      <c r="O16" s="1">
        <f t="shared" si="0"/>
        <v>3240</v>
      </c>
      <c r="P16" s="4">
        <f t="shared" si="1"/>
        <v>30925.449</v>
      </c>
      <c r="Q16" s="1">
        <f>'[1]КМар 3'!$AE$11</f>
        <v>102497.26</v>
      </c>
    </row>
    <row r="17" spans="1:17" ht="12.75">
      <c r="A17" s="1" t="s">
        <v>17</v>
      </c>
      <c r="B17" s="4">
        <f>'[1]КМар 3'!$C$12</f>
        <v>37175.23</v>
      </c>
      <c r="C17" s="4">
        <f>6.7*3307.7+(1.46+0.21)*3307.7</f>
        <v>27685.449</v>
      </c>
      <c r="D17" s="4">
        <v>4649.34</v>
      </c>
      <c r="E17" s="4">
        <v>4986.06</v>
      </c>
      <c r="F17" s="13"/>
      <c r="G17" s="13"/>
      <c r="H17" s="13"/>
      <c r="I17" s="13"/>
      <c r="J17" s="13"/>
      <c r="K17" s="13"/>
      <c r="L17" s="13"/>
      <c r="M17" s="13"/>
      <c r="N17" s="13"/>
      <c r="O17" s="1">
        <f t="shared" si="0"/>
        <v>0</v>
      </c>
      <c r="P17" s="4">
        <f t="shared" si="1"/>
        <v>27685.449</v>
      </c>
      <c r="Q17" s="19">
        <f>'[1]КМар 3'!$AE$12</f>
        <v>105654.85</v>
      </c>
    </row>
    <row r="18" spans="1:17" ht="12.75">
      <c r="A18" s="1" t="s">
        <v>18</v>
      </c>
      <c r="B18" s="4">
        <f>'[1]КМар 3'!$C$13</f>
        <v>39113.97</v>
      </c>
      <c r="C18" s="4">
        <f>7.28*3184.8+6.7*122.9+(1.46+0.21)*3307.7</f>
        <v>29532.633</v>
      </c>
      <c r="D18" s="4">
        <v>4649.34</v>
      </c>
      <c r="E18" s="4">
        <v>0</v>
      </c>
      <c r="F18" s="13"/>
      <c r="G18" s="13">
        <v>873</v>
      </c>
      <c r="H18" s="13"/>
      <c r="I18" s="13"/>
      <c r="J18" s="13"/>
      <c r="K18" s="13"/>
      <c r="L18" s="13"/>
      <c r="M18" s="13"/>
      <c r="N18" s="13"/>
      <c r="O18" s="1">
        <f t="shared" si="0"/>
        <v>873</v>
      </c>
      <c r="P18" s="4">
        <f t="shared" si="1"/>
        <v>30405.633</v>
      </c>
      <c r="Q18" s="20">
        <f>'[1]КМар 3'!$AE$13</f>
        <v>111737.9</v>
      </c>
    </row>
    <row r="19" spans="1:17" ht="12.75">
      <c r="A19" s="1" t="s">
        <v>19</v>
      </c>
      <c r="B19" s="4">
        <f>'[1]КМар 3'!$C$14</f>
        <v>38572.600000000006</v>
      </c>
      <c r="C19" s="4">
        <f aca="true" t="shared" si="2" ref="C19:C24">7.28*3184.8+6.7*122.9+(1.46+0.04)*3307.7</f>
        <v>28970.324</v>
      </c>
      <c r="D19" s="4">
        <v>4649.34</v>
      </c>
      <c r="E19" s="4">
        <v>6022.88</v>
      </c>
      <c r="F19" s="13"/>
      <c r="G19" s="13"/>
      <c r="H19" s="13"/>
      <c r="I19" s="13"/>
      <c r="J19" s="13"/>
      <c r="K19" s="13"/>
      <c r="L19" s="13"/>
      <c r="M19" s="13"/>
      <c r="N19" s="13"/>
      <c r="O19" s="1">
        <f t="shared" si="0"/>
        <v>0</v>
      </c>
      <c r="P19" s="4">
        <f t="shared" si="1"/>
        <v>28970.324</v>
      </c>
      <c r="Q19" s="1">
        <f>'[1]КМар 3'!$AE$14</f>
        <v>112348.12</v>
      </c>
    </row>
    <row r="20" spans="1:17" ht="12.75">
      <c r="A20" s="1" t="s">
        <v>20</v>
      </c>
      <c r="B20" s="4">
        <f>'[1]КМар 3'!$C$15</f>
        <v>38551.700000000004</v>
      </c>
      <c r="C20" s="4">
        <f t="shared" si="2"/>
        <v>28970.324</v>
      </c>
      <c r="D20" s="4">
        <v>4649.34</v>
      </c>
      <c r="E20" s="4">
        <v>137.18</v>
      </c>
      <c r="F20" s="13"/>
      <c r="G20" s="13"/>
      <c r="H20" s="13"/>
      <c r="I20" s="13">
        <v>608</v>
      </c>
      <c r="J20" s="13"/>
      <c r="K20" s="13"/>
      <c r="L20" s="13"/>
      <c r="M20" s="13">
        <v>4356</v>
      </c>
      <c r="N20" s="13"/>
      <c r="O20" s="1">
        <f t="shared" si="0"/>
        <v>4964</v>
      </c>
      <c r="P20" s="4">
        <f t="shared" si="1"/>
        <v>33934.324</v>
      </c>
      <c r="Q20" s="4">
        <f>'[1]КМар 3'!$AE$15</f>
        <v>115668.35</v>
      </c>
    </row>
    <row r="21" spans="1:17" ht="12.75">
      <c r="A21" s="1" t="s">
        <v>21</v>
      </c>
      <c r="B21" s="4">
        <f>'[1]КМар 3'!$C$16</f>
        <v>38551.700000000004</v>
      </c>
      <c r="C21" s="4">
        <f t="shared" si="2"/>
        <v>28970.324</v>
      </c>
      <c r="D21" s="4">
        <v>4649.34</v>
      </c>
      <c r="E21" s="4">
        <v>137.18</v>
      </c>
      <c r="F21" s="13">
        <v>4013</v>
      </c>
      <c r="G21" s="13"/>
      <c r="H21" s="13"/>
      <c r="I21" s="13"/>
      <c r="J21" s="13">
        <f>17427+40660-20000</f>
        <v>38087</v>
      </c>
      <c r="K21" s="13"/>
      <c r="L21" s="13"/>
      <c r="M21" s="13">
        <v>2788</v>
      </c>
      <c r="N21" s="13"/>
      <c r="O21" s="1">
        <f t="shared" si="0"/>
        <v>44888</v>
      </c>
      <c r="P21" s="4">
        <f t="shared" si="1"/>
        <v>73858.324</v>
      </c>
      <c r="Q21" s="1">
        <f>'[1]КМар 3'!$AE$16</f>
        <v>113559.69</v>
      </c>
    </row>
    <row r="22" spans="1:17" ht="12.75">
      <c r="A22" s="1" t="s">
        <v>22</v>
      </c>
      <c r="B22" s="4">
        <f>'[1]КМар 3'!$C$17</f>
        <v>38551.700000000004</v>
      </c>
      <c r="C22" s="4">
        <f t="shared" si="2"/>
        <v>28970.324</v>
      </c>
      <c r="D22" s="4">
        <v>4649.34</v>
      </c>
      <c r="E22" s="4">
        <v>137.18</v>
      </c>
      <c r="F22" s="13"/>
      <c r="G22" s="13">
        <v>207</v>
      </c>
      <c r="H22" s="13"/>
      <c r="I22" s="13"/>
      <c r="J22" s="13"/>
      <c r="K22" s="13"/>
      <c r="L22" s="13">
        <v>15700</v>
      </c>
      <c r="M22" s="13"/>
      <c r="N22" s="13"/>
      <c r="O22" s="1">
        <f t="shared" si="0"/>
        <v>15907</v>
      </c>
      <c r="P22" s="4">
        <f t="shared" si="1"/>
        <v>44877.324</v>
      </c>
      <c r="Q22" s="20">
        <f>'[1]КМар 3'!$AE$17</f>
        <v>118086.55</v>
      </c>
    </row>
    <row r="23" spans="1:17" ht="12.75">
      <c r="A23" s="1" t="s">
        <v>23</v>
      </c>
      <c r="B23" s="4">
        <f>'[1]КМар 3'!$C$18</f>
        <v>38551.700000000004</v>
      </c>
      <c r="C23" s="4">
        <f t="shared" si="2"/>
        <v>28970.324</v>
      </c>
      <c r="D23" s="4">
        <v>4649.34</v>
      </c>
      <c r="E23" s="4">
        <v>137.18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28970.324</v>
      </c>
      <c r="Q23" s="4">
        <f>'[1]КМар 3'!$AE$18</f>
        <v>115097.54</v>
      </c>
    </row>
    <row r="24" spans="1:17" ht="12.75">
      <c r="A24" s="1" t="s">
        <v>24</v>
      </c>
      <c r="B24" s="4">
        <f>'[1]КМар 3'!$C$19</f>
        <v>38551.700000000004</v>
      </c>
      <c r="C24" s="4">
        <f t="shared" si="2"/>
        <v>28970.324</v>
      </c>
      <c r="D24" s="4">
        <v>4649.34</v>
      </c>
      <c r="E24" s="4">
        <v>137.18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28970.324</v>
      </c>
      <c r="Q24" s="20">
        <f>'[1]КМар 3'!$AE$19</f>
        <v>120883.61</v>
      </c>
    </row>
    <row r="25" spans="5:17" ht="12.75">
      <c r="E25" s="5"/>
      <c r="F25" s="5"/>
      <c r="G25" s="1"/>
      <c r="H25" s="5"/>
      <c r="I25" s="5"/>
      <c r="J25" s="5"/>
      <c r="K25" s="5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456321.13200000004</v>
      </c>
      <c r="C26" s="12">
        <f>SUM(C13:C25)</f>
        <v>341781.82200000004</v>
      </c>
      <c r="D26" s="12">
        <f>SUM(D13:D25)</f>
        <v>55792.07999999999</v>
      </c>
      <c r="E26" s="6">
        <f aca="true" t="shared" si="3" ref="E26:N26">E13+E14+E15+E16+E17+E18+E19+E20+E21+E22+E23+E24</f>
        <v>26632.450000000004</v>
      </c>
      <c r="F26" s="6">
        <f t="shared" si="3"/>
        <v>5525</v>
      </c>
      <c r="G26" s="6">
        <f t="shared" si="3"/>
        <v>1080</v>
      </c>
      <c r="H26" s="6">
        <f t="shared" si="3"/>
        <v>0</v>
      </c>
      <c r="I26" s="6">
        <f t="shared" si="3"/>
        <v>1078</v>
      </c>
      <c r="J26" s="6">
        <f t="shared" si="3"/>
        <v>38087</v>
      </c>
      <c r="K26" s="6">
        <f t="shared" si="3"/>
        <v>0</v>
      </c>
      <c r="L26" s="6">
        <f t="shared" si="3"/>
        <v>15700</v>
      </c>
      <c r="M26" s="6">
        <f t="shared" si="3"/>
        <v>7144</v>
      </c>
      <c r="N26" s="6">
        <f t="shared" si="3"/>
        <v>3240</v>
      </c>
      <c r="O26" s="15">
        <f>SUM(O13:O25)</f>
        <v>71854</v>
      </c>
      <c r="P26" s="22">
        <f>SUM(P13:P25)</f>
        <v>413635.82200000004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17">
        <v>7.28</v>
      </c>
      <c r="E28" s="31" t="s">
        <v>29</v>
      </c>
      <c r="F28" s="31"/>
      <c r="G28" s="3"/>
      <c r="H28" s="17">
        <v>6.7</v>
      </c>
      <c r="I28" s="31" t="s">
        <v>29</v>
      </c>
      <c r="J28" s="31"/>
      <c r="L28" s="17"/>
      <c r="P28" s="10"/>
    </row>
    <row r="29" spans="1:12" ht="15.75">
      <c r="A29" s="7"/>
      <c r="B29" s="7"/>
      <c r="C29" s="7"/>
      <c r="D29" s="17">
        <v>2.9</v>
      </c>
      <c r="E29" s="31" t="s">
        <v>3</v>
      </c>
      <c r="F29" s="31"/>
      <c r="G29" s="3"/>
      <c r="H29" s="17">
        <v>2.87</v>
      </c>
      <c r="I29" s="31" t="s">
        <v>3</v>
      </c>
      <c r="J29" s="31"/>
      <c r="L29" s="17"/>
    </row>
    <row r="30" spans="1:12" ht="15.75">
      <c r="A30" s="7"/>
      <c r="B30" s="7"/>
      <c r="C30" s="7"/>
      <c r="D30" s="17">
        <v>10.18</v>
      </c>
      <c r="E30" s="31" t="s">
        <v>28</v>
      </c>
      <c r="F30" s="31"/>
      <c r="G30" s="3"/>
      <c r="H30" s="17">
        <f>SUM(H28:H29)</f>
        <v>9.57</v>
      </c>
      <c r="I30" s="31" t="s">
        <v>28</v>
      </c>
      <c r="J30" s="31"/>
      <c r="L30" s="17"/>
    </row>
    <row r="31" spans="1:13" ht="15.75">
      <c r="A31" s="7"/>
      <c r="B31" s="7"/>
      <c r="C31" s="7"/>
      <c r="D31" s="47" t="s">
        <v>42</v>
      </c>
      <c r="E31" s="47"/>
      <c r="H31" s="47" t="s">
        <v>27</v>
      </c>
      <c r="I31" s="47"/>
      <c r="L31" s="47"/>
      <c r="M31" s="47"/>
    </row>
    <row r="32" spans="14:19" ht="12.75">
      <c r="N32" s="52"/>
      <c r="O32" s="52"/>
      <c r="P32" s="52"/>
      <c r="Q32" s="52"/>
      <c r="R32" s="52"/>
      <c r="S32" s="52"/>
    </row>
    <row r="33" spans="1:6" ht="12.75" hidden="1">
      <c r="A33" s="8"/>
      <c r="B33" s="8"/>
      <c r="C33" s="8"/>
      <c r="D33" s="8"/>
      <c r="F33" s="3"/>
    </row>
    <row r="34" spans="1:9" ht="12.75">
      <c r="A34" s="9"/>
      <c r="B34" s="9"/>
      <c r="C34" s="9"/>
      <c r="E34" s="18" t="s">
        <v>45</v>
      </c>
      <c r="F34" s="18"/>
      <c r="G34" s="18"/>
      <c r="H34" s="18"/>
      <c r="I34" s="16"/>
    </row>
    <row r="35" spans="1:9" ht="12.75">
      <c r="A35" s="9"/>
      <c r="B35" s="9"/>
      <c r="C35" s="9"/>
      <c r="E35" s="18" t="s">
        <v>44</v>
      </c>
      <c r="F35" s="18"/>
      <c r="G35" s="18"/>
      <c r="H35" s="18"/>
      <c r="I35" s="16"/>
    </row>
    <row r="36" spans="1:8" ht="12.75">
      <c r="A36" s="11"/>
      <c r="B36" s="11"/>
      <c r="C36" s="11"/>
      <c r="D36" s="52" t="s">
        <v>43</v>
      </c>
      <c r="E36" s="52"/>
      <c r="F36" s="52"/>
      <c r="G36" s="52"/>
      <c r="H36" s="52"/>
    </row>
    <row r="37" spans="8:9" ht="15.75">
      <c r="H37" s="47"/>
      <c r="I37" s="47"/>
    </row>
  </sheetData>
  <sheetProtection/>
  <mergeCells count="28">
    <mergeCell ref="F11:N11"/>
    <mergeCell ref="B6:E6"/>
    <mergeCell ref="O7:Q7"/>
    <mergeCell ref="E1:P1"/>
    <mergeCell ref="E2:P2"/>
    <mergeCell ref="E3:P3"/>
    <mergeCell ref="E4:P4"/>
    <mergeCell ref="E7:F7"/>
    <mergeCell ref="L31:M31"/>
    <mergeCell ref="H37:I37"/>
    <mergeCell ref="Q8:Q12"/>
    <mergeCell ref="O10:O12"/>
    <mergeCell ref="P10:P12"/>
    <mergeCell ref="H31:I31"/>
    <mergeCell ref="I28:J28"/>
    <mergeCell ref="I29:J29"/>
    <mergeCell ref="I30:J30"/>
    <mergeCell ref="N32:S32"/>
    <mergeCell ref="D36:H36"/>
    <mergeCell ref="E28:F28"/>
    <mergeCell ref="E29:F29"/>
    <mergeCell ref="E30:F30"/>
    <mergeCell ref="D31:E31"/>
    <mergeCell ref="A10:A12"/>
    <mergeCell ref="B10:B12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5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2018-07-23T07:07:45Z</dcterms:modified>
  <cp:category/>
  <cp:version/>
  <cp:contentType/>
  <cp:contentStatus/>
</cp:coreProperties>
</file>