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62" activeTab="0"/>
  </bookViews>
  <sheets>
    <sheet name="К.Марк,2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<sst xmlns="http://schemas.openxmlformats.org/spreadsheetml/2006/main" count="46" uniqueCount="45">
  <si>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</si>
  <si>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</si>
  <si>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</si>
  <si>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</si>
  <si>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</si>
  <si>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</si>
  <si>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</si>
  <si>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</si>
  <si>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</si>
  <si>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</si>
  <si>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</si>
  <si>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</si>
  <si>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</si>
  <si>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</si>
  <si>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</si>
  <si>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</si>
  <si>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</si>
  <si>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</si>
  <si>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</si>
  <si>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</si>
  <si>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</si>
  <si>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</si>
  <si>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</si>
  <si>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</si>
  <si>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</si>
  <si>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</si>
  <si>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</si>
  <si>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тариф действ.</t>
  </si>
  <si>
    <t>содержание</t>
  </si>
  <si>
    <t>с01,08,16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</si>
  <si>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</si>
  <si>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</si>
  <si>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</si>
  <si>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2     по ул. Карла-Маркса </t>
  </si>
  <si>
    <t>4150,6 м2 (4071,5 м2 +79,1 м2)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</si>
  <si>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</si>
  <si>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</si>
  <si>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</si>
  <si>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</si>
  <si>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</si>
  <si>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</si>
  <si>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</si>
  <si>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0,05 руб./м2</t>
  </si>
  <si>
    <t>СОИ(     вода )               0,26 руб./м2</t>
  </si>
  <si>
    <t>СОИ(эл.энергия) 1,70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</si>
</sst>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2" fontId="0" fillId="0" borderId="10" xfId="0" applyNumberFormat="1" applyBorder="1" applyAlignment="1">
      <alignment horizontal="left" inden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Alignment="1">
      <alignment/>
    </xf>
    <xf numFmtId="2" fontId="9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0" fontId="0" fillId="34" borderId="11" xfId="0" applyFill="1" applyBorder="1" applyAlignment="1">
      <alignment/>
    </xf>
    <xf numFmtId="2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9">
        <row r="8">
          <cell r="C8">
            <v>43222.73499999999</v>
          </cell>
          <cell r="P8">
            <v>0</v>
          </cell>
          <cell r="AE8">
            <v>127543.02</v>
          </cell>
        </row>
        <row r="9">
          <cell r="C9">
            <v>43222.73499999999</v>
          </cell>
          <cell r="AE9">
            <v>129003.61</v>
          </cell>
        </row>
        <row r="10">
          <cell r="C10">
            <v>67628.315</v>
          </cell>
          <cell r="AE10">
            <v>158310.58000000002</v>
          </cell>
        </row>
        <row r="11">
          <cell r="C11">
            <v>51357.909999999996</v>
          </cell>
          <cell r="AE11">
            <v>147601.21</v>
          </cell>
        </row>
        <row r="12">
          <cell r="C12">
            <v>51357.909999999996</v>
          </cell>
          <cell r="AE12">
            <v>152585.37</v>
          </cell>
        </row>
        <row r="13">
          <cell r="C13">
            <v>51357.909999999996</v>
          </cell>
          <cell r="AE13">
            <v>155424.49</v>
          </cell>
        </row>
        <row r="14">
          <cell r="C14">
            <v>55670.6</v>
          </cell>
          <cell r="AE14">
            <v>160279.16</v>
          </cell>
        </row>
        <row r="15">
          <cell r="C15">
            <v>53661.659999999996</v>
          </cell>
          <cell r="AE15">
            <v>149135.7</v>
          </cell>
        </row>
        <row r="16">
          <cell r="C16">
            <v>56301.799999999996</v>
          </cell>
          <cell r="AE16">
            <v>153203.59</v>
          </cell>
        </row>
        <row r="17">
          <cell r="C17">
            <v>54833.85</v>
          </cell>
          <cell r="AE17">
            <v>163124.11</v>
          </cell>
        </row>
        <row r="18">
          <cell r="C18">
            <v>56629.59</v>
          </cell>
          <cell r="AE18">
            <v>171388.25</v>
          </cell>
        </row>
        <row r="19">
          <cell r="C19">
            <v>54505.899999999994</v>
          </cell>
          <cell r="AE19">
            <v>159177.14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11.00390625" style="0" customWidth="1"/>
    <col min="4" max="4" width="9.8515625" style="0" customWidth="1"/>
    <col min="5" max="5" width="11.7109375" style="0" customWidth="1"/>
    <col min="6" max="6" width="8.28125" style="0" customWidth="1"/>
    <col min="10" max="10" width="7.8515625" style="0" customWidth="1"/>
    <col min="13" max="13" width="7.28125" style="0" customWidth="1"/>
    <col min="14" max="14" width="7.7109375" style="0" customWidth="1"/>
    <col min="15" max="15" width="11.421875" style="0" customWidth="1"/>
    <col min="16" max="16" width="10.28125" style="0" customWidth="1"/>
    <col min="17" max="17" width="11.28125" style="0" bestFit="1" customWidth="1"/>
  </cols>
  <sheetData>
    <row r="1" spans="1:16" ht="18.75">
      <c r="A1" s="2"/>
      <c r="B1" s="2"/>
      <c r="C1" s="2"/>
      <c r="D1" s="2"/>
      <c r="E1" s="34" t="s">
        <v>31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>
      <c r="A2" s="2"/>
      <c r="B2" s="2"/>
      <c r="C2" s="2"/>
      <c r="D2" s="2"/>
      <c r="E2" s="34" t="s">
        <v>32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8.75">
      <c r="A3" s="2"/>
      <c r="B3" s="2"/>
      <c r="C3" s="2"/>
      <c r="D3" s="2"/>
      <c r="E3" s="34" t="s">
        <v>33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8.75">
      <c r="A4" s="2"/>
      <c r="B4" s="2"/>
      <c r="C4" s="2"/>
      <c r="D4" s="2"/>
      <c r="E4" s="34" t="s">
        <v>38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.75">
      <c r="A5" s="2"/>
      <c r="B5" s="2"/>
      <c r="C5" s="2"/>
      <c r="D5" s="2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5" ht="16.5">
      <c r="A6" s="2"/>
      <c r="B6" s="35" t="s">
        <v>36</v>
      </c>
      <c r="C6" s="35"/>
      <c r="D6" s="35"/>
      <c r="E6" s="35"/>
      <c r="F6" s="35"/>
      <c r="G6" s="35"/>
      <c r="H6" s="35" t="s">
        <v>34</v>
      </c>
      <c r="I6" s="35"/>
      <c r="J6" s="35"/>
      <c r="K6" s="35"/>
      <c r="M6" s="27"/>
      <c r="N6" s="27"/>
      <c r="O6" s="27"/>
    </row>
    <row r="7" spans="1:17" ht="18">
      <c r="A7" s="3"/>
      <c r="B7" s="53"/>
      <c r="C7" s="53"/>
      <c r="D7" s="53"/>
      <c r="E7" s="53"/>
      <c r="F7" s="35"/>
      <c r="G7" s="35"/>
      <c r="H7" s="35"/>
      <c r="I7" s="35"/>
      <c r="J7" s="35"/>
      <c r="K7" s="35"/>
      <c r="L7" s="35"/>
      <c r="M7" s="35"/>
      <c r="O7" s="35" t="s">
        <v>37</v>
      </c>
      <c r="P7" s="35"/>
      <c r="Q7" s="35"/>
    </row>
    <row r="8" spans="5:17" ht="12.75">
      <c r="E8" s="3"/>
      <c r="Q8" s="39" t="s">
        <v>26</v>
      </c>
    </row>
    <row r="9" ht="12.75">
      <c r="Q9" s="50"/>
    </row>
    <row r="10" spans="1:17" ht="12.75" customHeight="1">
      <c r="A10" s="36">
        <v>2017</v>
      </c>
      <c r="B10" s="42" t="s">
        <v>35</v>
      </c>
      <c r="C10" s="43" t="s">
        <v>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39" t="s">
        <v>1</v>
      </c>
      <c r="P10" s="39" t="s">
        <v>30</v>
      </c>
      <c r="Q10" s="50"/>
    </row>
    <row r="11" spans="1:17" ht="15" customHeight="1">
      <c r="A11" s="37"/>
      <c r="B11" s="40"/>
      <c r="C11" s="42" t="s">
        <v>2</v>
      </c>
      <c r="D11" s="47" t="s">
        <v>39</v>
      </c>
      <c r="E11" s="48"/>
      <c r="F11" s="52" t="s">
        <v>3</v>
      </c>
      <c r="G11" s="52"/>
      <c r="H11" s="52"/>
      <c r="I11" s="52"/>
      <c r="J11" s="52"/>
      <c r="K11" s="52"/>
      <c r="L11" s="52"/>
      <c r="M11" s="52"/>
      <c r="N11" s="52"/>
      <c r="O11" s="40"/>
      <c r="P11" s="40"/>
      <c r="Q11" s="50"/>
    </row>
    <row r="12" spans="1:17" ht="25.5">
      <c r="A12" s="38"/>
      <c r="B12" s="41"/>
      <c r="C12" s="46"/>
      <c r="D12" s="30" t="s">
        <v>40</v>
      </c>
      <c r="E12" s="31" t="s">
        <v>41</v>
      </c>
      <c r="F12" s="32" t="s">
        <v>4</v>
      </c>
      <c r="G12" s="4" t="s">
        <v>5</v>
      </c>
      <c r="H12" s="4" t="s">
        <v>12</v>
      </c>
      <c r="I12" s="5" t="s">
        <v>6</v>
      </c>
      <c r="J12" s="4" t="s">
        <v>7</v>
      </c>
      <c r="K12" s="4" t="s">
        <v>8</v>
      </c>
      <c r="L12" s="32" t="s">
        <v>9</v>
      </c>
      <c r="M12" s="32" t="s">
        <v>10</v>
      </c>
      <c r="N12" s="32" t="s">
        <v>11</v>
      </c>
      <c r="O12" s="41"/>
      <c r="P12" s="41"/>
      <c r="Q12" s="51"/>
    </row>
    <row r="13" spans="1:17" ht="12.75">
      <c r="A13" s="1" t="s">
        <v>13</v>
      </c>
      <c r="B13" s="6">
        <f>'[1]КМар 2'!$C$8</f>
        <v>43222.73499999999</v>
      </c>
      <c r="C13" s="6">
        <f>7.53*4071.5+6.7*79.1</f>
        <v>31188.365</v>
      </c>
      <c r="D13" s="6">
        <f>'[1]КМар 2'!$P$8</f>
        <v>0</v>
      </c>
      <c r="E13" s="6">
        <f>'[1]КМар 2'!$P$8</f>
        <v>0</v>
      </c>
      <c r="F13" s="1"/>
      <c r="G13" s="15"/>
      <c r="H13" s="25">
        <v>5172</v>
      </c>
      <c r="I13" s="25"/>
      <c r="J13" s="15"/>
      <c r="K13" s="15"/>
      <c r="L13" s="15"/>
      <c r="M13" s="15"/>
      <c r="N13" s="15"/>
      <c r="O13" s="1">
        <f>F13+G13+H13+I13+J13+K13+L13+M13+N13</f>
        <v>5172</v>
      </c>
      <c r="P13" s="6">
        <f>C13+O13</f>
        <v>36360.365000000005</v>
      </c>
      <c r="Q13" s="17">
        <f>'[1]КМар 2'!$AE$8</f>
        <v>127543.02</v>
      </c>
    </row>
    <row r="14" spans="1:17" ht="12.75">
      <c r="A14" s="1" t="s">
        <v>14</v>
      </c>
      <c r="B14" s="6">
        <f>'[1]КМар 2'!$C$9</f>
        <v>43222.73499999999</v>
      </c>
      <c r="C14" s="6">
        <f>7.53*4071.5+6.7*79.1</f>
        <v>31188.365</v>
      </c>
      <c r="D14" s="6">
        <f>'[1]КМар 2'!$P$8</f>
        <v>0</v>
      </c>
      <c r="E14" s="6">
        <f>'[1]КМар 2'!$P$8</f>
        <v>0</v>
      </c>
      <c r="F14" s="1"/>
      <c r="G14" s="15">
        <v>190</v>
      </c>
      <c r="H14" s="15"/>
      <c r="I14" s="15"/>
      <c r="J14" s="15"/>
      <c r="K14" s="15"/>
      <c r="L14" s="15"/>
      <c r="M14" s="15"/>
      <c r="N14" s="15"/>
      <c r="O14" s="1">
        <f aca="true" t="shared" si="0" ref="O14:O24">F14+G14+H14+I14+J14+K14+L14+M14+N14</f>
        <v>190</v>
      </c>
      <c r="P14" s="6">
        <f aca="true" t="shared" si="1" ref="P14:P24">C14+O14</f>
        <v>31378.365</v>
      </c>
      <c r="Q14" s="1">
        <f>'[1]КМар 2'!$AE$9</f>
        <v>129003.61</v>
      </c>
    </row>
    <row r="15" spans="1:17" ht="12.75">
      <c r="A15" s="1" t="s">
        <v>15</v>
      </c>
      <c r="B15" s="6">
        <f>'[1]КМар 2'!$C$10</f>
        <v>67628.315</v>
      </c>
      <c r="C15" s="6">
        <f>7.53*4071.5+6.7*79.1+(1.7+0.26)*3*4150.6</f>
        <v>55593.893000000004</v>
      </c>
      <c r="D15" s="6">
        <f>6921.55*3</f>
        <v>20764.65</v>
      </c>
      <c r="E15" s="6">
        <f>2927.61+3935.37+1804.94</f>
        <v>8667.92</v>
      </c>
      <c r="F15" s="1"/>
      <c r="G15" s="15"/>
      <c r="H15" s="15">
        <v>5173</v>
      </c>
      <c r="I15" s="15"/>
      <c r="J15" s="15"/>
      <c r="K15" s="15"/>
      <c r="L15" s="15"/>
      <c r="M15" s="15"/>
      <c r="N15" s="15">
        <v>1570</v>
      </c>
      <c r="O15" s="1">
        <f t="shared" si="0"/>
        <v>6743</v>
      </c>
      <c r="P15" s="6">
        <f t="shared" si="1"/>
        <v>62336.893000000004</v>
      </c>
      <c r="Q15" s="6">
        <f>'[1]КМар 2'!$AE$10</f>
        <v>158310.58000000002</v>
      </c>
    </row>
    <row r="16" spans="1:17" ht="12.75">
      <c r="A16" s="1" t="s">
        <v>16</v>
      </c>
      <c r="B16" s="6">
        <f>'[1]КМар 2'!$C$11</f>
        <v>51357.909999999996</v>
      </c>
      <c r="C16" s="6">
        <f>7.53*4071.5+6.7*79.1+(1.7+0.26)*4150.6</f>
        <v>39323.541000000005</v>
      </c>
      <c r="D16" s="6">
        <v>6921.55</v>
      </c>
      <c r="E16" s="6">
        <v>4162.5</v>
      </c>
      <c r="F16" s="1"/>
      <c r="G16" s="15">
        <v>480</v>
      </c>
      <c r="H16" s="15"/>
      <c r="I16" s="15"/>
      <c r="J16" s="15"/>
      <c r="K16" s="15"/>
      <c r="L16" s="15"/>
      <c r="M16" s="15"/>
      <c r="N16" s="15"/>
      <c r="O16" s="1">
        <f t="shared" si="0"/>
        <v>480</v>
      </c>
      <c r="P16" s="6">
        <f t="shared" si="1"/>
        <v>39803.541000000005</v>
      </c>
      <c r="Q16" s="6">
        <f>'[1]КМар 2'!$AE$11</f>
        <v>147601.21</v>
      </c>
    </row>
    <row r="17" spans="1:17" ht="12.75">
      <c r="A17" s="1" t="s">
        <v>17</v>
      </c>
      <c r="B17" s="6">
        <f>'[1]КМар 2'!$C$12</f>
        <v>51357.909999999996</v>
      </c>
      <c r="C17" s="6">
        <f>7.53*4071.5+6.7*79.1+(1.7+0.26)*3*4150.6</f>
        <v>55593.893000000004</v>
      </c>
      <c r="D17" s="6">
        <v>6921.55</v>
      </c>
      <c r="E17" s="6">
        <v>1527.74</v>
      </c>
      <c r="F17" s="1">
        <v>1512</v>
      </c>
      <c r="G17" s="15"/>
      <c r="H17" s="15"/>
      <c r="I17" s="15"/>
      <c r="J17" s="15"/>
      <c r="K17" s="15"/>
      <c r="L17" s="15"/>
      <c r="M17" s="15"/>
      <c r="N17" s="15"/>
      <c r="O17" s="1">
        <f t="shared" si="0"/>
        <v>1512</v>
      </c>
      <c r="P17" s="6">
        <f t="shared" si="1"/>
        <v>57105.893000000004</v>
      </c>
      <c r="Q17" s="24">
        <f>'[1]КМар 2'!$AE$12</f>
        <v>152585.37</v>
      </c>
    </row>
    <row r="18" spans="1:17" ht="12.75">
      <c r="A18" s="1" t="s">
        <v>18</v>
      </c>
      <c r="B18" s="6">
        <f>'[1]КМар 2'!$C$13</f>
        <v>51357.909999999996</v>
      </c>
      <c r="C18" s="6">
        <f>7.53*4071.5+6.7*79.1+(1.7+0.26)*3*4150.6</f>
        <v>55593.893000000004</v>
      </c>
      <c r="D18" s="6">
        <v>6921.55</v>
      </c>
      <c r="E18" s="6">
        <v>0</v>
      </c>
      <c r="F18" s="1"/>
      <c r="G18" s="15"/>
      <c r="H18" s="15">
        <v>5173</v>
      </c>
      <c r="I18" s="15"/>
      <c r="J18" s="15"/>
      <c r="K18" s="15"/>
      <c r="L18" s="15"/>
      <c r="M18" s="15"/>
      <c r="N18" s="15"/>
      <c r="O18" s="1">
        <f t="shared" si="0"/>
        <v>5173</v>
      </c>
      <c r="P18" s="6">
        <f t="shared" si="1"/>
        <v>60766.893000000004</v>
      </c>
      <c r="Q18" s="24">
        <f>'[1]КМар 2'!$AE$13</f>
        <v>155424.49</v>
      </c>
    </row>
    <row r="19" spans="1:17" ht="12.75">
      <c r="A19" s="1" t="s">
        <v>19</v>
      </c>
      <c r="B19" s="6">
        <f>'[1]КМар 2'!$C$14</f>
        <v>55670.6</v>
      </c>
      <c r="C19" s="6">
        <f aca="true" t="shared" si="2" ref="C19:C24">7.53*4071.5+6.7*79.1+(1.7+0.05)*4150.6</f>
        <v>38451.915</v>
      </c>
      <c r="D19" s="6">
        <v>6921.55</v>
      </c>
      <c r="E19" s="6">
        <v>6174.9</v>
      </c>
      <c r="F19" s="1"/>
      <c r="G19" s="15">
        <v>203</v>
      </c>
      <c r="H19" s="15"/>
      <c r="I19" s="15"/>
      <c r="J19" s="15"/>
      <c r="K19" s="15"/>
      <c r="L19" s="15"/>
      <c r="M19" s="15"/>
      <c r="N19" s="15"/>
      <c r="O19" s="1">
        <f t="shared" si="0"/>
        <v>203</v>
      </c>
      <c r="P19" s="6">
        <f t="shared" si="1"/>
        <v>38654.915</v>
      </c>
      <c r="Q19" s="1">
        <f>'[1]КМар 2'!$AE$14</f>
        <v>160279.16</v>
      </c>
    </row>
    <row r="20" spans="1:17" ht="12.75">
      <c r="A20" s="1" t="s">
        <v>20</v>
      </c>
      <c r="B20" s="6">
        <f>'[1]КМар 2'!$C$15</f>
        <v>53661.659999999996</v>
      </c>
      <c r="C20" s="6">
        <f t="shared" si="2"/>
        <v>38451.915</v>
      </c>
      <c r="D20" s="6">
        <v>6921.55</v>
      </c>
      <c r="E20" s="6">
        <v>5427.91</v>
      </c>
      <c r="F20" s="1"/>
      <c r="G20" s="15">
        <v>520</v>
      </c>
      <c r="H20" s="15"/>
      <c r="I20" s="15">
        <v>891</v>
      </c>
      <c r="J20" s="15"/>
      <c r="K20" s="15"/>
      <c r="L20" s="15"/>
      <c r="M20" s="15">
        <v>5570</v>
      </c>
      <c r="N20" s="15"/>
      <c r="O20" s="1">
        <f t="shared" si="0"/>
        <v>6981</v>
      </c>
      <c r="P20" s="6">
        <f t="shared" si="1"/>
        <v>45432.915</v>
      </c>
      <c r="Q20" s="6">
        <f>'[1]КМар 2'!$AE$15</f>
        <v>149135.7</v>
      </c>
    </row>
    <row r="21" spans="1:17" ht="12.75">
      <c r="A21" s="1" t="s">
        <v>21</v>
      </c>
      <c r="B21" s="6">
        <f>'[1]КМар 2'!$C$16</f>
        <v>56301.799999999996</v>
      </c>
      <c r="C21" s="6">
        <f t="shared" si="2"/>
        <v>38451.915</v>
      </c>
      <c r="D21" s="6">
        <v>6921.55</v>
      </c>
      <c r="E21" s="6">
        <v>3411.48</v>
      </c>
      <c r="F21" s="1">
        <v>5131</v>
      </c>
      <c r="G21" s="15"/>
      <c r="H21" s="15"/>
      <c r="I21" s="15"/>
      <c r="J21" s="15"/>
      <c r="K21" s="15"/>
      <c r="L21" s="15"/>
      <c r="M21" s="15">
        <v>3565</v>
      </c>
      <c r="N21" s="15"/>
      <c r="O21" s="1">
        <f t="shared" si="0"/>
        <v>8696</v>
      </c>
      <c r="P21" s="6">
        <f t="shared" si="1"/>
        <v>47147.915</v>
      </c>
      <c r="Q21" s="1">
        <f>'[1]КМар 2'!$AE$16</f>
        <v>153203.59</v>
      </c>
    </row>
    <row r="22" spans="1:17" ht="12.75">
      <c r="A22" s="1" t="s">
        <v>22</v>
      </c>
      <c r="B22" s="6">
        <f>'[1]КМар 2'!$C$17</f>
        <v>54833.85</v>
      </c>
      <c r="C22" s="6">
        <f t="shared" si="2"/>
        <v>38451.915</v>
      </c>
      <c r="D22" s="6">
        <v>6921.55</v>
      </c>
      <c r="E22" s="6">
        <v>6101.75</v>
      </c>
      <c r="F22" s="1"/>
      <c r="G22" s="15"/>
      <c r="H22" s="15">
        <v>5173</v>
      </c>
      <c r="I22" s="15"/>
      <c r="J22" s="15"/>
      <c r="K22" s="15"/>
      <c r="L22" s="15">
        <v>2800</v>
      </c>
      <c r="M22" s="15"/>
      <c r="N22" s="15"/>
      <c r="O22" s="1">
        <f t="shared" si="0"/>
        <v>7973</v>
      </c>
      <c r="P22" s="6">
        <f t="shared" si="1"/>
        <v>46424.915</v>
      </c>
      <c r="Q22" s="24">
        <f>'[1]КМар 2'!$AE$17</f>
        <v>163124.11</v>
      </c>
    </row>
    <row r="23" spans="1:17" ht="12.75">
      <c r="A23" s="1" t="s">
        <v>23</v>
      </c>
      <c r="B23" s="6">
        <f>'[1]КМар 2'!$C$18</f>
        <v>56629.59</v>
      </c>
      <c r="C23" s="6">
        <f t="shared" si="2"/>
        <v>38451.915</v>
      </c>
      <c r="D23" s="6">
        <v>6921.55</v>
      </c>
      <c r="E23" s="6">
        <v>4520.01</v>
      </c>
      <c r="F23" s="1"/>
      <c r="G23" s="15"/>
      <c r="H23" s="15"/>
      <c r="I23" s="15"/>
      <c r="J23" s="15"/>
      <c r="K23" s="15"/>
      <c r="L23" s="15"/>
      <c r="M23" s="15"/>
      <c r="N23" s="15"/>
      <c r="O23" s="1">
        <f t="shared" si="0"/>
        <v>0</v>
      </c>
      <c r="P23" s="6">
        <f t="shared" si="1"/>
        <v>38451.915</v>
      </c>
      <c r="Q23" s="1">
        <f>'[1]КМар 2'!$AE$18</f>
        <v>171388.25</v>
      </c>
    </row>
    <row r="24" spans="1:17" ht="12.75">
      <c r="A24" s="1" t="s">
        <v>24</v>
      </c>
      <c r="B24" s="6">
        <f>'[1]КМар 2'!$C$19</f>
        <v>54505.899999999994</v>
      </c>
      <c r="C24" s="6">
        <f t="shared" si="2"/>
        <v>38451.915</v>
      </c>
      <c r="D24" s="6">
        <v>6921.55</v>
      </c>
      <c r="E24" s="6">
        <v>6348.35</v>
      </c>
      <c r="F24" s="1"/>
      <c r="G24" s="15"/>
      <c r="H24" s="15"/>
      <c r="I24" s="15"/>
      <c r="J24" s="15"/>
      <c r="K24" s="15"/>
      <c r="L24" s="15"/>
      <c r="M24" s="15"/>
      <c r="N24" s="15"/>
      <c r="O24" s="1">
        <f t="shared" si="0"/>
        <v>0</v>
      </c>
      <c r="P24" s="6">
        <f t="shared" si="1"/>
        <v>38451.915</v>
      </c>
      <c r="Q24" s="1">
        <f>'[1]КМар 2'!$AE$19</f>
        <v>159177.14</v>
      </c>
    </row>
    <row r="25" spans="5:17" ht="12.75">
      <c r="E25" s="7"/>
      <c r="F25" s="7"/>
      <c r="G25" s="1"/>
      <c r="H25" s="7"/>
      <c r="I25" s="7"/>
      <c r="J25" s="7"/>
      <c r="K25" s="16"/>
      <c r="L25" s="16"/>
      <c r="M25" s="16"/>
      <c r="N25" s="16"/>
      <c r="O25" s="1"/>
      <c r="P25" s="6"/>
      <c r="Q25" s="1"/>
    </row>
    <row r="26" spans="1:17" ht="12.75">
      <c r="A26" s="8" t="s">
        <v>25</v>
      </c>
      <c r="B26" s="14">
        <f>SUM(B13:B25)</f>
        <v>639750.9149999999</v>
      </c>
      <c r="C26" s="14">
        <f>SUM(C13:C25)</f>
        <v>499193.4399999999</v>
      </c>
      <c r="D26" s="14">
        <f>SUM(D13:D25)</f>
        <v>83058.60000000002</v>
      </c>
      <c r="E26" s="8">
        <f aca="true" t="shared" si="3" ref="E26:N26">E13+E14+E15+E16+E17+E18+E19+E20+E21+E22+E23+E24</f>
        <v>46342.56</v>
      </c>
      <c r="F26" s="8">
        <f t="shared" si="3"/>
        <v>6643</v>
      </c>
      <c r="G26" s="8">
        <f t="shared" si="3"/>
        <v>1393</v>
      </c>
      <c r="H26" s="8">
        <f t="shared" si="3"/>
        <v>20691</v>
      </c>
      <c r="I26" s="8">
        <f t="shared" si="3"/>
        <v>891</v>
      </c>
      <c r="J26" s="8">
        <f t="shared" si="3"/>
        <v>0</v>
      </c>
      <c r="K26" s="8">
        <f t="shared" si="3"/>
        <v>0</v>
      </c>
      <c r="L26" s="8">
        <f t="shared" si="3"/>
        <v>2800</v>
      </c>
      <c r="M26" s="8">
        <f t="shared" si="3"/>
        <v>9135</v>
      </c>
      <c r="N26" s="8">
        <f t="shared" si="3"/>
        <v>1570</v>
      </c>
      <c r="O26" s="18">
        <f>SUM(O13:O25)</f>
        <v>43123</v>
      </c>
      <c r="P26" s="26">
        <f>SUM(P13:P25)</f>
        <v>542316.44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C28" s="3"/>
      <c r="D28" s="3"/>
      <c r="F28" s="20">
        <v>7.53</v>
      </c>
      <c r="G28" s="33" t="s">
        <v>28</v>
      </c>
      <c r="H28" s="33"/>
      <c r="M28" s="20"/>
      <c r="N28" s="33"/>
      <c r="O28" s="33"/>
      <c r="P28" s="12"/>
    </row>
    <row r="29" spans="1:15" ht="15.75">
      <c r="A29" s="9"/>
      <c r="B29" s="9"/>
      <c r="C29" s="9"/>
      <c r="D29" s="9"/>
      <c r="E29" s="20"/>
      <c r="F29" s="20">
        <v>2.9</v>
      </c>
      <c r="G29" s="33" t="s">
        <v>3</v>
      </c>
      <c r="H29" s="33"/>
      <c r="M29" s="20"/>
      <c r="N29" s="33"/>
      <c r="O29" s="33"/>
    </row>
    <row r="30" spans="1:15" ht="15.75">
      <c r="A30" s="9"/>
      <c r="B30" s="9"/>
      <c r="C30" s="9"/>
      <c r="D30" s="9"/>
      <c r="E30" s="20"/>
      <c r="F30" s="20">
        <f>SUM(F28:F29)</f>
        <v>10.43</v>
      </c>
      <c r="G30" s="33" t="s">
        <v>27</v>
      </c>
      <c r="H30" s="33"/>
      <c r="L30" s="22" t="s">
        <v>44</v>
      </c>
      <c r="M30" s="22"/>
      <c r="N30" s="22"/>
      <c r="O30" s="22"/>
    </row>
    <row r="31" spans="1:15" ht="15.75">
      <c r="A31" s="9"/>
      <c r="B31" s="9"/>
      <c r="C31" s="9"/>
      <c r="D31" s="9"/>
      <c r="E31" s="23"/>
      <c r="F31" s="49" t="s">
        <v>29</v>
      </c>
      <c r="G31" s="49"/>
      <c r="I31" s="22"/>
      <c r="L31" s="22" t="s">
        <v>43</v>
      </c>
      <c r="M31" s="22"/>
      <c r="N31" s="22"/>
      <c r="O31" s="22"/>
    </row>
    <row r="32" spans="10:16" ht="12.75">
      <c r="J32" s="54" t="s">
        <v>42</v>
      </c>
      <c r="K32" s="54"/>
      <c r="L32" s="54"/>
      <c r="M32" s="54"/>
      <c r="N32" s="54"/>
      <c r="O32" s="54"/>
      <c r="P32" s="54"/>
    </row>
    <row r="33" spans="1:13" ht="15.75">
      <c r="A33" s="10"/>
      <c r="B33" s="10"/>
      <c r="C33" s="10"/>
      <c r="D33" s="10"/>
      <c r="F33" s="29"/>
      <c r="G33" s="29"/>
      <c r="H33" s="29"/>
      <c r="I33" s="29"/>
      <c r="J33" s="29"/>
      <c r="M33" s="20"/>
    </row>
    <row r="34" spans="1:13" ht="15.75">
      <c r="A34" s="11"/>
      <c r="B34" s="11"/>
      <c r="C34" s="11"/>
      <c r="D34" s="11"/>
      <c r="E34" s="19"/>
      <c r="F34" s="12"/>
      <c r="M34" s="20"/>
    </row>
    <row r="35" spans="1:13" ht="15.75">
      <c r="A35" s="11"/>
      <c r="B35" s="11"/>
      <c r="C35" s="11"/>
      <c r="D35" s="11"/>
      <c r="E35" s="19"/>
      <c r="F35" s="3"/>
      <c r="M35" s="20"/>
    </row>
    <row r="36" spans="1:14" ht="15.75">
      <c r="A36" s="13"/>
      <c r="B36" s="13"/>
      <c r="C36" s="13"/>
      <c r="D36" s="13"/>
      <c r="E36" s="21"/>
      <c r="F36" s="22"/>
      <c r="G36" s="22"/>
      <c r="H36" s="22"/>
      <c r="I36" s="22"/>
      <c r="J36" s="22"/>
      <c r="M36" s="49"/>
      <c r="N36" s="49"/>
    </row>
  </sheetData>
  <sheetProtection/>
  <mergeCells count="27">
    <mergeCell ref="B6:G6"/>
    <mergeCell ref="D11:E11"/>
    <mergeCell ref="E1:P1"/>
    <mergeCell ref="E2:P2"/>
    <mergeCell ref="E3:P3"/>
    <mergeCell ref="E4:P4"/>
    <mergeCell ref="H6:K6"/>
    <mergeCell ref="F7:I7"/>
    <mergeCell ref="C10:N10"/>
    <mergeCell ref="C11:C12"/>
    <mergeCell ref="Q8:Q12"/>
    <mergeCell ref="O10:O12"/>
    <mergeCell ref="P10:P12"/>
    <mergeCell ref="O7:Q7"/>
    <mergeCell ref="M36:N36"/>
    <mergeCell ref="G28:H28"/>
    <mergeCell ref="G29:H29"/>
    <mergeCell ref="G30:H30"/>
    <mergeCell ref="N28:O28"/>
    <mergeCell ref="N29:O29"/>
    <mergeCell ref="J32:P32"/>
    <mergeCell ref="F31:G31"/>
    <mergeCell ref="A10:A12"/>
    <mergeCell ref="B10:B12"/>
    <mergeCell ref="F11:N11"/>
    <mergeCell ref="B7:E7"/>
    <mergeCell ref="J7:M7"/>
  </mergeCells>
  <printOptions/>
  <pageMargins left="0" right="0" top="0.984251968503937" bottom="0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2018-07-23T07:07:06Z</dcterms:modified>
  <cp:category/>
  <cp:version/>
  <cp:contentType/>
  <cp:contentStatus/>
</cp:coreProperties>
</file>