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Школьн,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<sst xmlns="http://schemas.openxmlformats.org/spreadsheetml/2006/main" count="41" uniqueCount="40">
  <si>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</si>
  <si>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</si>
  <si>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</si>
  <si>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7   по ул. Школьная</t>
  </si>
  <si>
    <t>за 2016  год</t>
  </si>
  <si>
    <t>площадь</t>
  </si>
  <si>
    <t>591,24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</si>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</sst>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2"/>
      <name val="Sylfae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2">
        <row r="8">
          <cell r="AE8">
            <v>41696.21</v>
          </cell>
        </row>
        <row r="9">
          <cell r="AE9">
            <v>42964.61</v>
          </cell>
        </row>
        <row r="10">
          <cell r="AE10">
            <v>44974.16</v>
          </cell>
        </row>
        <row r="11">
          <cell r="AE11">
            <v>43665.56</v>
          </cell>
        </row>
        <row r="12">
          <cell r="AE12">
            <v>45000.75</v>
          </cell>
        </row>
        <row r="13">
          <cell r="AE13">
            <v>46566.8</v>
          </cell>
        </row>
        <row r="14">
          <cell r="AE14">
            <v>47748.71</v>
          </cell>
        </row>
        <row r="15">
          <cell r="AE15">
            <v>49079.84</v>
          </cell>
        </row>
        <row r="16">
          <cell r="AE16">
            <v>50229.54</v>
          </cell>
        </row>
        <row r="17">
          <cell r="AE17">
            <v>50181.31</v>
          </cell>
        </row>
        <row r="18">
          <cell r="AE18">
            <v>46524.35</v>
          </cell>
        </row>
        <row r="19">
          <cell r="AE19">
            <v>46182.45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E14" sqref="E14:J18"/>
    </sheetView>
  </sheetViews>
  <sheetFormatPr defaultColWidth="9.140625" defaultRowHeight="12.75"/>
  <cols>
    <col min="1" max="2" width="10.8515625" style="0" customWidth="1"/>
    <col min="3" max="3" width="9.85156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3" ht="16.5">
      <c r="A5" s="1"/>
      <c r="B5" s="1"/>
      <c r="E5" s="3"/>
      <c r="J5" s="4"/>
      <c r="K5" s="4"/>
      <c r="L5" s="4"/>
      <c r="M5" s="4"/>
    </row>
    <row r="6" spans="1:13" ht="18">
      <c r="A6" s="1"/>
      <c r="B6" s="1"/>
      <c r="C6" s="5" t="s">
        <v>5</v>
      </c>
      <c r="D6" s="5"/>
      <c r="E6" s="4" t="s">
        <v>6</v>
      </c>
      <c r="F6" s="4"/>
      <c r="G6" s="4"/>
      <c r="H6" s="4"/>
      <c r="I6" s="4"/>
      <c r="J6" s="6"/>
      <c r="K6" s="6"/>
      <c r="L6" s="6"/>
      <c r="M6" s="6"/>
    </row>
    <row r="7" spans="1:15" ht="18">
      <c r="A7" s="3"/>
      <c r="B7" s="5"/>
      <c r="C7" s="5"/>
      <c r="D7" s="4"/>
      <c r="E7" s="4"/>
      <c r="F7" s="4"/>
      <c r="G7" s="4"/>
      <c r="H7" s="4"/>
      <c r="I7" s="7"/>
      <c r="M7" s="4" t="s">
        <v>7</v>
      </c>
      <c r="N7" s="4"/>
      <c r="O7" s="4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9.57*591.24</f>
        <v>5658.1668</v>
      </c>
      <c r="C13" s="24">
        <f aca="true" t="shared" si="1" ref="C13:C24">6.7*591.24</f>
        <v>3961.308</v>
      </c>
      <c r="D13" s="23"/>
      <c r="E13" s="23"/>
      <c r="F13" s="25"/>
      <c r="G13" s="25"/>
      <c r="H13" s="23"/>
      <c r="I13" s="26"/>
      <c r="J13" s="26"/>
      <c r="K13" s="26"/>
      <c r="L13" s="26"/>
      <c r="M13" s="23">
        <f aca="true" t="shared" si="2" ref="M13:M24">D13+E13+F13+G13+H13+I13+J13+K13+L13</f>
        <v>0</v>
      </c>
      <c r="N13" s="24">
        <f aca="true" t="shared" si="3" ref="N13:N24">C13+M13</f>
        <v>3961.308</v>
      </c>
      <c r="O13" s="27">
        <f>'[1]Шк 7'!$AE$8</f>
        <v>41696.21</v>
      </c>
    </row>
    <row r="14" spans="1:15" ht="12.75">
      <c r="A14" s="23" t="s">
        <v>25</v>
      </c>
      <c r="B14" s="24">
        <f t="shared" si="0"/>
        <v>5658.1668</v>
      </c>
      <c r="C14" s="24">
        <f t="shared" si="1"/>
        <v>3961.308</v>
      </c>
      <c r="D14" s="23"/>
      <c r="E14" s="23"/>
      <c r="F14" s="23"/>
      <c r="G14" s="23"/>
      <c r="H14" s="23"/>
      <c r="I14" s="26"/>
      <c r="J14" s="26"/>
      <c r="K14" s="26"/>
      <c r="L14" s="26"/>
      <c r="M14" s="23">
        <f t="shared" si="2"/>
        <v>0</v>
      </c>
      <c r="N14" s="24">
        <f t="shared" si="3"/>
        <v>3961.308</v>
      </c>
      <c r="O14" s="27">
        <f>'[1]Шк 7'!$AE$9</f>
        <v>42964.61</v>
      </c>
    </row>
    <row r="15" spans="1:15" ht="12.75">
      <c r="A15" s="23" t="s">
        <v>26</v>
      </c>
      <c r="B15" s="24">
        <f t="shared" si="0"/>
        <v>5658.1668</v>
      </c>
      <c r="C15" s="24">
        <f t="shared" si="1"/>
        <v>3961.308</v>
      </c>
      <c r="D15" s="23"/>
      <c r="E15" s="23"/>
      <c r="F15" s="26">
        <f>2682+805</f>
        <v>3487</v>
      </c>
      <c r="G15" s="26"/>
      <c r="H15" s="26"/>
      <c r="I15" s="26"/>
      <c r="J15" s="26"/>
      <c r="K15" s="26"/>
      <c r="L15" s="26"/>
      <c r="M15" s="23">
        <f t="shared" si="2"/>
        <v>3487</v>
      </c>
      <c r="N15" s="24">
        <f t="shared" si="3"/>
        <v>7448.308</v>
      </c>
      <c r="O15" s="27">
        <f>'[1]Шк 7'!$AE$10</f>
        <v>44974.16</v>
      </c>
    </row>
    <row r="16" spans="1:15" ht="12.75">
      <c r="A16" s="23" t="s">
        <v>27</v>
      </c>
      <c r="B16" s="24">
        <f t="shared" si="0"/>
        <v>5658.1668</v>
      </c>
      <c r="C16" s="24">
        <f t="shared" si="1"/>
        <v>3961.308</v>
      </c>
      <c r="D16" s="23"/>
      <c r="E16" s="23"/>
      <c r="F16" s="23"/>
      <c r="G16" s="26"/>
      <c r="H16" s="26"/>
      <c r="I16" s="26"/>
      <c r="J16" s="26"/>
      <c r="K16" s="26"/>
      <c r="L16" s="26">
        <v>3591</v>
      </c>
      <c r="M16" s="23">
        <f t="shared" si="2"/>
        <v>3591</v>
      </c>
      <c r="N16" s="24">
        <f t="shared" si="3"/>
        <v>7552.308</v>
      </c>
      <c r="O16" s="28">
        <f>'[1]Шк 7'!$AE$11</f>
        <v>43665.56</v>
      </c>
    </row>
    <row r="17" spans="1:15" ht="12.75">
      <c r="A17" s="23" t="s">
        <v>28</v>
      </c>
      <c r="B17" s="24">
        <f t="shared" si="0"/>
        <v>5658.1668</v>
      </c>
      <c r="C17" s="24">
        <f t="shared" si="1"/>
        <v>3961.308</v>
      </c>
      <c r="D17" s="23"/>
      <c r="E17" s="23"/>
      <c r="F17" s="23"/>
      <c r="G17" s="26"/>
      <c r="H17" s="26"/>
      <c r="I17" s="26">
        <f>1992+1996</f>
        <v>3988</v>
      </c>
      <c r="J17" s="26"/>
      <c r="K17" s="26"/>
      <c r="L17" s="26"/>
      <c r="M17" s="23">
        <f t="shared" si="2"/>
        <v>3988</v>
      </c>
      <c r="N17" s="24">
        <f t="shared" si="3"/>
        <v>7949.308</v>
      </c>
      <c r="O17" s="27">
        <f>'[1]Шк 7'!$AE$12</f>
        <v>45000.75</v>
      </c>
    </row>
    <row r="18" spans="1:15" ht="12.75">
      <c r="A18" s="23" t="s">
        <v>29</v>
      </c>
      <c r="B18" s="24">
        <f t="shared" si="0"/>
        <v>5658.1668</v>
      </c>
      <c r="C18" s="24">
        <f t="shared" si="1"/>
        <v>3961.308</v>
      </c>
      <c r="D18" s="23"/>
      <c r="E18" s="23"/>
      <c r="F18" s="23"/>
      <c r="G18" s="26"/>
      <c r="H18" s="26"/>
      <c r="I18" s="26"/>
      <c r="J18" s="26"/>
      <c r="K18" s="26"/>
      <c r="L18" s="26"/>
      <c r="M18" s="23">
        <f t="shared" si="2"/>
        <v>0</v>
      </c>
      <c r="N18" s="24">
        <f t="shared" si="3"/>
        <v>3961.308</v>
      </c>
      <c r="O18" s="27">
        <f>'[1]Шк 7'!$AE$13</f>
        <v>46566.8</v>
      </c>
    </row>
    <row r="19" spans="1:15" ht="12.75">
      <c r="A19" s="23" t="s">
        <v>30</v>
      </c>
      <c r="B19" s="24">
        <f t="shared" si="0"/>
        <v>5658.1668</v>
      </c>
      <c r="C19" s="24">
        <f t="shared" si="1"/>
        <v>3961.308</v>
      </c>
      <c r="D19" s="23"/>
      <c r="E19" s="23"/>
      <c r="F19" s="23"/>
      <c r="G19" s="26"/>
      <c r="H19" s="26"/>
      <c r="I19" s="26"/>
      <c r="J19" s="26"/>
      <c r="K19" s="26"/>
      <c r="L19" s="26"/>
      <c r="M19" s="23">
        <f t="shared" si="2"/>
        <v>0</v>
      </c>
      <c r="N19" s="24">
        <f t="shared" si="3"/>
        <v>3961.308</v>
      </c>
      <c r="O19" s="27">
        <f>'[1]Шк 7'!$AE$14</f>
        <v>47748.71</v>
      </c>
    </row>
    <row r="20" spans="1:15" ht="12.75">
      <c r="A20" s="23" t="s">
        <v>31</v>
      </c>
      <c r="B20" s="24">
        <f t="shared" si="0"/>
        <v>5658.1668</v>
      </c>
      <c r="C20" s="24">
        <f t="shared" si="1"/>
        <v>3961.308</v>
      </c>
      <c r="D20" s="23">
        <v>4820</v>
      </c>
      <c r="E20" s="23"/>
      <c r="F20" s="23"/>
      <c r="G20" s="26"/>
      <c r="H20" s="26"/>
      <c r="I20" s="26"/>
      <c r="J20" s="26"/>
      <c r="K20" s="26"/>
      <c r="L20" s="26"/>
      <c r="M20" s="23">
        <f t="shared" si="2"/>
        <v>4820</v>
      </c>
      <c r="N20" s="24">
        <f t="shared" si="3"/>
        <v>8781.308</v>
      </c>
      <c r="O20" s="27">
        <f>'[1]Шк 7'!$AE$15</f>
        <v>49079.84</v>
      </c>
    </row>
    <row r="21" spans="1:15" ht="12.75">
      <c r="A21" s="23" t="s">
        <v>32</v>
      </c>
      <c r="B21" s="24">
        <f t="shared" si="0"/>
        <v>5658.1668</v>
      </c>
      <c r="C21" s="24">
        <f t="shared" si="1"/>
        <v>3961.308</v>
      </c>
      <c r="D21" s="23"/>
      <c r="E21" s="23"/>
      <c r="F21" s="23"/>
      <c r="G21" s="26"/>
      <c r="H21" s="26"/>
      <c r="I21" s="26"/>
      <c r="J21" s="26"/>
      <c r="K21" s="26"/>
      <c r="L21" s="26"/>
      <c r="M21" s="23">
        <f t="shared" si="2"/>
        <v>0</v>
      </c>
      <c r="N21" s="24">
        <f t="shared" si="3"/>
        <v>3961.308</v>
      </c>
      <c r="O21" s="28">
        <f>'[1]Шк 7'!$AE$16</f>
        <v>50229.54</v>
      </c>
    </row>
    <row r="22" spans="1:15" ht="12.75">
      <c r="A22" s="23" t="s">
        <v>33</v>
      </c>
      <c r="B22" s="24">
        <f t="shared" si="0"/>
        <v>5658.1668</v>
      </c>
      <c r="C22" s="24">
        <f t="shared" si="1"/>
        <v>3961.308</v>
      </c>
      <c r="D22" s="23"/>
      <c r="E22" s="23"/>
      <c r="F22" s="23"/>
      <c r="G22" s="26"/>
      <c r="H22" s="26"/>
      <c r="I22" s="26"/>
      <c r="J22" s="26"/>
      <c r="K22" s="26"/>
      <c r="L22" s="26"/>
      <c r="M22" s="23">
        <f t="shared" si="2"/>
        <v>0</v>
      </c>
      <c r="N22" s="24">
        <f t="shared" si="3"/>
        <v>3961.308</v>
      </c>
      <c r="O22" s="27">
        <f>'[1]Шк 7'!$AE$17</f>
        <v>50181.31</v>
      </c>
    </row>
    <row r="23" spans="1:15" ht="12.75">
      <c r="A23" s="23" t="s">
        <v>34</v>
      </c>
      <c r="B23" s="24">
        <f t="shared" si="0"/>
        <v>5658.1668</v>
      </c>
      <c r="C23" s="24">
        <f t="shared" si="1"/>
        <v>3961.308</v>
      </c>
      <c r="D23" s="23"/>
      <c r="E23" s="23"/>
      <c r="F23" s="23"/>
      <c r="G23" s="26"/>
      <c r="H23" s="26"/>
      <c r="I23" s="26"/>
      <c r="J23" s="26"/>
      <c r="K23" s="26"/>
      <c r="L23" s="26"/>
      <c r="M23" s="23">
        <f t="shared" si="2"/>
        <v>0</v>
      </c>
      <c r="N23" s="24">
        <f t="shared" si="3"/>
        <v>3961.308</v>
      </c>
      <c r="O23" s="27">
        <f>'[1]Шк 7'!$AE$18</f>
        <v>46524.35</v>
      </c>
    </row>
    <row r="24" spans="1:15" ht="12.75">
      <c r="A24" s="23" t="s">
        <v>35</v>
      </c>
      <c r="B24" s="24">
        <f t="shared" si="0"/>
        <v>5658.1668</v>
      </c>
      <c r="C24" s="24">
        <f t="shared" si="1"/>
        <v>3961.308</v>
      </c>
      <c r="D24" s="23"/>
      <c r="E24" s="23"/>
      <c r="F24" s="23"/>
      <c r="G24" s="26"/>
      <c r="H24" s="26"/>
      <c r="I24" s="26"/>
      <c r="J24" s="26"/>
      <c r="K24" s="26">
        <v>3794</v>
      </c>
      <c r="L24" s="26"/>
      <c r="M24" s="23">
        <f t="shared" si="2"/>
        <v>3794</v>
      </c>
      <c r="N24" s="24">
        <f t="shared" si="3"/>
        <v>7755.308</v>
      </c>
      <c r="O24" s="28">
        <f>'[1]Шк 7'!$AE$19</f>
        <v>46182.45</v>
      </c>
    </row>
    <row r="25" spans="3:15" ht="12.75">
      <c r="C25" s="29"/>
      <c r="D25" s="29"/>
      <c r="E25" s="23"/>
      <c r="F25" s="29"/>
      <c r="G25" s="29"/>
      <c r="H25" s="29"/>
      <c r="I25" s="30"/>
      <c r="J25" s="30"/>
      <c r="K25" s="30"/>
      <c r="L25" s="30"/>
      <c r="M25" s="23"/>
      <c r="N25" s="24"/>
      <c r="O25" s="28"/>
    </row>
    <row r="26" spans="1:15" ht="12.75">
      <c r="A26" s="31" t="s">
        <v>36</v>
      </c>
      <c r="B26" s="32">
        <f>SUM(B13:B25)</f>
        <v>67898.0016</v>
      </c>
      <c r="C26" s="31">
        <f aca="true" t="shared" si="4" ref="C26:L26">C13+C14+C15+C16+C17+C18+C19+C20+C21+C22+C23+C24</f>
        <v>47535.695999999996</v>
      </c>
      <c r="D26" s="31">
        <f t="shared" si="4"/>
        <v>4820</v>
      </c>
      <c r="E26" s="31">
        <f t="shared" si="4"/>
        <v>0</v>
      </c>
      <c r="F26" s="31">
        <f t="shared" si="4"/>
        <v>3487</v>
      </c>
      <c r="G26" s="31">
        <f t="shared" si="4"/>
        <v>0</v>
      </c>
      <c r="H26" s="31">
        <f t="shared" si="4"/>
        <v>0</v>
      </c>
      <c r="I26" s="31">
        <f t="shared" si="4"/>
        <v>3988</v>
      </c>
      <c r="J26" s="31">
        <f t="shared" si="4"/>
        <v>0</v>
      </c>
      <c r="K26" s="31">
        <f t="shared" si="4"/>
        <v>3794</v>
      </c>
      <c r="L26" s="31">
        <f t="shared" si="4"/>
        <v>3591</v>
      </c>
      <c r="M26" s="33">
        <f>SUM(M13:M25)</f>
        <v>19680</v>
      </c>
      <c r="N26" s="34">
        <f>SUM(N13:N25)</f>
        <v>67215.69599999998</v>
      </c>
      <c r="O26" s="28"/>
    </row>
    <row r="27" spans="1:5" ht="12.75">
      <c r="A27" s="3"/>
      <c r="B27" s="3"/>
      <c r="E27" s="3"/>
    </row>
    <row r="28" spans="1:8" ht="15.75">
      <c r="A28" s="3"/>
      <c r="B28" s="3"/>
      <c r="E28" s="35">
        <v>6.7</v>
      </c>
      <c r="F28" s="36" t="s">
        <v>37</v>
      </c>
      <c r="G28" s="36"/>
      <c r="H28" s="37">
        <f>6.7*591.24*12</f>
        <v>47535.695999999996</v>
      </c>
    </row>
    <row r="29" spans="1:8" ht="15.75">
      <c r="A29" s="38"/>
      <c r="B29" s="38"/>
      <c r="E29" s="35">
        <v>2.87</v>
      </c>
      <c r="F29" s="36" t="s">
        <v>14</v>
      </c>
      <c r="G29" s="36"/>
      <c r="H29">
        <f>2.87*591.24*12</f>
        <v>20362.305600000003</v>
      </c>
    </row>
    <row r="30" spans="1:8" ht="15.75">
      <c r="A30" s="38"/>
      <c r="B30" s="38"/>
      <c r="E30" s="35">
        <f>SUM(E28:E29)</f>
        <v>9.57</v>
      </c>
      <c r="F30" s="36" t="s">
        <v>38</v>
      </c>
      <c r="G30" s="36"/>
      <c r="H30" s="37">
        <f>SUM(H28:H29)</f>
        <v>67898.0016</v>
      </c>
    </row>
    <row r="31" spans="1:6" ht="15.75">
      <c r="A31" s="38"/>
      <c r="B31" s="38"/>
      <c r="C31" s="37"/>
      <c r="E31" s="39" t="s">
        <v>39</v>
      </c>
      <c r="F31" s="39"/>
    </row>
    <row r="33" spans="1:4" ht="12.75" hidden="1">
      <c r="A33" s="40"/>
      <c r="B33" s="40"/>
      <c r="D33" s="3"/>
    </row>
    <row r="34" spans="1:7" ht="15.75">
      <c r="A34" s="41"/>
      <c r="B34" s="41"/>
      <c r="D34" s="37"/>
      <c r="F34" s="35"/>
      <c r="G34" s="42"/>
    </row>
    <row r="35" spans="1:7" ht="15.75">
      <c r="A35" s="41"/>
      <c r="B35" s="41"/>
      <c r="D35" s="3"/>
      <c r="F35" s="35"/>
      <c r="G35" s="42"/>
    </row>
    <row r="36" spans="1:6" ht="15.75">
      <c r="A36" s="43"/>
      <c r="B36" s="43"/>
      <c r="F36" s="35"/>
    </row>
    <row r="37" spans="6:7" ht="15.75">
      <c r="F37" s="39"/>
      <c r="G37" s="39"/>
    </row>
  </sheetData>
  <mergeCells count="23">
    <mergeCell ref="J5:M5"/>
    <mergeCell ref="F29:G29"/>
    <mergeCell ref="F30:G30"/>
    <mergeCell ref="B7:C7"/>
    <mergeCell ref="B10:B12"/>
    <mergeCell ref="D7:H7"/>
    <mergeCell ref="C6:D6"/>
    <mergeCell ref="E6:I6"/>
    <mergeCell ref="M7:O7"/>
    <mergeCell ref="C1:N1"/>
    <mergeCell ref="C2:N2"/>
    <mergeCell ref="C3:N3"/>
    <mergeCell ref="C4:N4"/>
    <mergeCell ref="F37:G37"/>
    <mergeCell ref="A10:A12"/>
    <mergeCell ref="C10:L10"/>
    <mergeCell ref="O8:O12"/>
    <mergeCell ref="N10:N12"/>
    <mergeCell ref="C11:C12"/>
    <mergeCell ref="D11:L11"/>
    <mergeCell ref="M10:M12"/>
    <mergeCell ref="E31:F31"/>
    <mergeCell ref="F28:G28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2017-04-04T02:24:12Z</dcterms:created>
  <dcterms:modified xsi:type="dcterms:W3CDTF">2017-04-04T02:24:19Z</dcterms:modified>
  <cp:category/>
  <cp:version/>
  <cp:contentType/>
  <cp:contentStatus/>
</cp:coreProperties>
</file>