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р,11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<sst xmlns="http://schemas.openxmlformats.org/spreadsheetml/2006/main" count="41" uniqueCount="40">
  <si>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</si>
  <si>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</si>
  <si>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</si>
  <si>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11    по ул. Октябрьская</t>
  </si>
  <si>
    <t>за 2016  год</t>
  </si>
  <si>
    <t>площадь</t>
  </si>
  <si>
    <t>3322,26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</si>
  <si>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</si>
  <si>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</si>
  <si>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</si>
  <si>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</si>
  <si>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</si>
  <si>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</si>
  <si>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</si>
  <si>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</si>
  <si>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</si>
  <si>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</si>
  <si>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</si>
  <si>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</si>
  <si>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</si>
  <si>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</si>
  <si>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</si>
  <si>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</si>
  <si>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</si>
  <si>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</si>
  <si>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</si>
  <si>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</si>
  <si>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</si>
  <si>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</si>
  <si>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</si>
  <si>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</si>
  <si>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</si>
  <si>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</si>
  <si>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</si>
  <si>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</si>
  <si>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</si>
  <si>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</si>
  <si>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</si>
  <si>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</si>
  <si>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с01,12,15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</si>
</sst>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25" borderId="0" xfId="0" applyFill="1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5">
        <row r="8">
          <cell r="AE8">
            <v>98973.78</v>
          </cell>
        </row>
        <row r="9">
          <cell r="AE9">
            <v>112349.39</v>
          </cell>
        </row>
        <row r="10">
          <cell r="AE10">
            <v>116127.41</v>
          </cell>
        </row>
        <row r="11">
          <cell r="AE11">
            <v>120910.85</v>
          </cell>
        </row>
        <row r="12">
          <cell r="AE12">
            <v>125058.77</v>
          </cell>
        </row>
        <row r="13">
          <cell r="AE13">
            <v>123778.39</v>
          </cell>
        </row>
        <row r="14">
          <cell r="AE14">
            <v>124060.22</v>
          </cell>
        </row>
        <row r="15">
          <cell r="AE15">
            <v>124550.46</v>
          </cell>
        </row>
        <row r="16">
          <cell r="AE16">
            <v>121420.32</v>
          </cell>
        </row>
        <row r="17">
          <cell r="AE17">
            <v>128114.84</v>
          </cell>
        </row>
        <row r="18">
          <cell r="AE18">
            <v>132399.96</v>
          </cell>
        </row>
        <row r="19">
          <cell r="AE19">
            <v>128158.43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4">
      <selection activeCell="E13" sqref="E13:M24"/>
    </sheetView>
  </sheetViews>
  <sheetFormatPr defaultColWidth="9.140625" defaultRowHeight="12.75"/>
  <cols>
    <col min="1" max="3" width="11.140625" style="0" customWidth="1"/>
    <col min="14" max="14" width="10.85156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3"/>
      <c r="B7" s="6"/>
      <c r="C7" s="6"/>
      <c r="D7" s="7"/>
      <c r="E7" s="7"/>
      <c r="F7" s="7"/>
      <c r="G7" s="7"/>
      <c r="H7" s="8"/>
      <c r="I7" s="8"/>
      <c r="J7" s="8"/>
      <c r="K7" s="7"/>
      <c r="L7" s="7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10.43*3322.26</f>
        <v>34651.171800000004</v>
      </c>
      <c r="C13" s="25">
        <f aca="true" t="shared" si="1" ref="C13:C24">7.53*3322.26</f>
        <v>25016.617800000004</v>
      </c>
      <c r="D13" s="24"/>
      <c r="E13" s="24"/>
      <c r="F13" s="26"/>
      <c r="G13" s="26"/>
      <c r="H13" s="24"/>
      <c r="I13" s="27"/>
      <c r="J13" s="27">
        <f>1690+845</f>
        <v>2535</v>
      </c>
      <c r="K13" s="27"/>
      <c r="L13" s="27"/>
      <c r="M13" s="24">
        <f aca="true" t="shared" si="2" ref="M13:M24">D13+E13+F13+G13+H13+I13+J13+K13+L13</f>
        <v>2535</v>
      </c>
      <c r="N13" s="25">
        <f aca="true" t="shared" si="3" ref="N13:N24">C13+M13</f>
        <v>27551.617800000004</v>
      </c>
      <c r="O13" s="28">
        <f>'[1]Окт 11'!$AE$8</f>
        <v>98973.78</v>
      </c>
    </row>
    <row r="14" spans="1:15" ht="12.75">
      <c r="A14" s="24" t="s">
        <v>25</v>
      </c>
      <c r="B14" s="25">
        <f t="shared" si="0"/>
        <v>34651.171800000004</v>
      </c>
      <c r="C14" s="25">
        <f t="shared" si="1"/>
        <v>25016.617800000004</v>
      </c>
      <c r="D14" s="24"/>
      <c r="E14" s="24"/>
      <c r="F14" s="24"/>
      <c r="G14" s="24"/>
      <c r="H14" s="24"/>
      <c r="I14" s="27"/>
      <c r="J14" s="27"/>
      <c r="K14" s="27"/>
      <c r="L14" s="27"/>
      <c r="M14" s="24">
        <f t="shared" si="2"/>
        <v>0</v>
      </c>
      <c r="N14" s="25">
        <f t="shared" si="3"/>
        <v>25016.617800000004</v>
      </c>
      <c r="O14" s="29">
        <f>'[1]Окт 11'!$AE$9</f>
        <v>112349.39</v>
      </c>
    </row>
    <row r="15" spans="1:15" ht="12.75">
      <c r="A15" s="24" t="s">
        <v>26</v>
      </c>
      <c r="B15" s="25">
        <f t="shared" si="0"/>
        <v>34651.171800000004</v>
      </c>
      <c r="C15" s="25">
        <f t="shared" si="1"/>
        <v>25016.617800000004</v>
      </c>
      <c r="D15" s="24"/>
      <c r="E15" s="27"/>
      <c r="F15" s="27">
        <f>1839+552</f>
        <v>2391</v>
      </c>
      <c r="G15" s="27"/>
      <c r="H15" s="27"/>
      <c r="I15" s="27"/>
      <c r="J15" s="27"/>
      <c r="K15" s="27"/>
      <c r="L15" s="27"/>
      <c r="M15" s="24">
        <f t="shared" si="2"/>
        <v>2391</v>
      </c>
      <c r="N15" s="25">
        <f t="shared" si="3"/>
        <v>27407.617800000004</v>
      </c>
      <c r="O15" s="29">
        <f>'[1]Окт 11'!$AE$10</f>
        <v>116127.41</v>
      </c>
    </row>
    <row r="16" spans="1:15" ht="12.75">
      <c r="A16" s="24" t="s">
        <v>27</v>
      </c>
      <c r="B16" s="25">
        <f t="shared" si="0"/>
        <v>34651.171800000004</v>
      </c>
      <c r="C16" s="25">
        <f t="shared" si="1"/>
        <v>25016.617800000004</v>
      </c>
      <c r="D16" s="24"/>
      <c r="E16" s="27"/>
      <c r="F16" s="27"/>
      <c r="G16" s="27"/>
      <c r="H16" s="27"/>
      <c r="I16" s="27"/>
      <c r="J16" s="27"/>
      <c r="K16" s="27"/>
      <c r="L16" s="27">
        <f>1189</f>
        <v>1189</v>
      </c>
      <c r="M16" s="24">
        <f t="shared" si="2"/>
        <v>1189</v>
      </c>
      <c r="N16" s="25">
        <f t="shared" si="3"/>
        <v>26205.617800000004</v>
      </c>
      <c r="O16" s="28">
        <f>'[1]Окт 11'!$AE$11</f>
        <v>120910.85</v>
      </c>
    </row>
    <row r="17" spans="1:15" ht="12.75">
      <c r="A17" s="24" t="s">
        <v>28</v>
      </c>
      <c r="B17" s="25">
        <f t="shared" si="0"/>
        <v>34651.171800000004</v>
      </c>
      <c r="C17" s="25">
        <f t="shared" si="1"/>
        <v>25016.617800000004</v>
      </c>
      <c r="D17" s="24"/>
      <c r="E17" s="27"/>
      <c r="F17" s="27"/>
      <c r="G17" s="27"/>
      <c r="H17" s="27"/>
      <c r="I17" s="27"/>
      <c r="J17" s="27"/>
      <c r="K17" s="27">
        <f>4854</f>
        <v>4854</v>
      </c>
      <c r="L17" s="27">
        <f>1321</f>
        <v>1321</v>
      </c>
      <c r="M17" s="24">
        <f t="shared" si="2"/>
        <v>6175</v>
      </c>
      <c r="N17" s="25">
        <f t="shared" si="3"/>
        <v>31191.617800000004</v>
      </c>
      <c r="O17" s="28">
        <f>'[1]Окт 11'!$AE$12</f>
        <v>125058.77</v>
      </c>
    </row>
    <row r="18" spans="1:15" ht="12.75">
      <c r="A18" s="24" t="s">
        <v>29</v>
      </c>
      <c r="B18" s="25">
        <f t="shared" si="0"/>
        <v>34651.171800000004</v>
      </c>
      <c r="C18" s="25">
        <f t="shared" si="1"/>
        <v>25016.617800000004</v>
      </c>
      <c r="D18" s="24"/>
      <c r="E18" s="27"/>
      <c r="F18" s="27"/>
      <c r="G18" s="27"/>
      <c r="H18" s="27"/>
      <c r="I18" s="27"/>
      <c r="J18" s="27"/>
      <c r="K18" s="27"/>
      <c r="L18" s="27"/>
      <c r="M18" s="24">
        <f t="shared" si="2"/>
        <v>0</v>
      </c>
      <c r="N18" s="25">
        <f t="shared" si="3"/>
        <v>25016.617800000004</v>
      </c>
      <c r="O18" s="29">
        <f>'[1]Окт 11'!$AE$13</f>
        <v>123778.39</v>
      </c>
    </row>
    <row r="19" spans="1:15" ht="12.75">
      <c r="A19" s="24" t="s">
        <v>30</v>
      </c>
      <c r="B19" s="25">
        <f t="shared" si="0"/>
        <v>34651.171800000004</v>
      </c>
      <c r="C19" s="25">
        <f t="shared" si="1"/>
        <v>25016.617800000004</v>
      </c>
      <c r="D19" s="24">
        <v>14596</v>
      </c>
      <c r="E19" s="27"/>
      <c r="F19" s="27"/>
      <c r="G19" s="27"/>
      <c r="H19" s="27"/>
      <c r="I19" s="27"/>
      <c r="J19" s="27"/>
      <c r="K19" s="27"/>
      <c r="L19" s="27"/>
      <c r="M19" s="24">
        <f t="shared" si="2"/>
        <v>14596</v>
      </c>
      <c r="N19" s="25">
        <f t="shared" si="3"/>
        <v>39612.61780000001</v>
      </c>
      <c r="O19" s="29">
        <f>'[1]Окт 11'!$AE$14</f>
        <v>124060.22</v>
      </c>
    </row>
    <row r="20" spans="1:15" ht="12.75">
      <c r="A20" s="24" t="s">
        <v>31</v>
      </c>
      <c r="B20" s="25">
        <f t="shared" si="0"/>
        <v>34651.171800000004</v>
      </c>
      <c r="C20" s="25">
        <f t="shared" si="1"/>
        <v>25016.617800000004</v>
      </c>
      <c r="D20" s="24"/>
      <c r="E20" s="27"/>
      <c r="F20" s="27"/>
      <c r="G20" s="27"/>
      <c r="H20" s="27"/>
      <c r="I20" s="27"/>
      <c r="J20" s="27"/>
      <c r="K20" s="27"/>
      <c r="L20" s="27"/>
      <c r="M20" s="24">
        <f t="shared" si="2"/>
        <v>0</v>
      </c>
      <c r="N20" s="25">
        <f t="shared" si="3"/>
        <v>25016.617800000004</v>
      </c>
      <c r="O20" s="29">
        <f>'[1]Окт 11'!$AE$15</f>
        <v>124550.46</v>
      </c>
    </row>
    <row r="21" spans="1:15" ht="12.75">
      <c r="A21" s="24" t="s">
        <v>32</v>
      </c>
      <c r="B21" s="25">
        <f t="shared" si="0"/>
        <v>34651.171800000004</v>
      </c>
      <c r="C21" s="25">
        <f t="shared" si="1"/>
        <v>25016.617800000004</v>
      </c>
      <c r="D21" s="24"/>
      <c r="E21" s="27"/>
      <c r="F21" s="27"/>
      <c r="G21" s="27"/>
      <c r="H21" s="27"/>
      <c r="I21" s="27"/>
      <c r="J21" s="27"/>
      <c r="K21" s="27"/>
      <c r="L21" s="27"/>
      <c r="M21" s="24">
        <f t="shared" si="2"/>
        <v>0</v>
      </c>
      <c r="N21" s="25">
        <f t="shared" si="3"/>
        <v>25016.617800000004</v>
      </c>
      <c r="O21" s="29">
        <f>'[1]Окт 11'!$AE$16</f>
        <v>121420.32</v>
      </c>
    </row>
    <row r="22" spans="1:15" ht="12.75">
      <c r="A22" s="24" t="s">
        <v>33</v>
      </c>
      <c r="B22" s="25">
        <f t="shared" si="0"/>
        <v>34651.171800000004</v>
      </c>
      <c r="C22" s="25">
        <f t="shared" si="1"/>
        <v>25016.617800000004</v>
      </c>
      <c r="D22" s="24"/>
      <c r="E22" s="27"/>
      <c r="F22" s="27"/>
      <c r="G22" s="27"/>
      <c r="H22" s="27">
        <f>15416+7708</f>
        <v>23124</v>
      </c>
      <c r="I22" s="27"/>
      <c r="J22" s="27"/>
      <c r="K22" s="27"/>
      <c r="L22" s="27"/>
      <c r="M22" s="24">
        <f t="shared" si="2"/>
        <v>23124</v>
      </c>
      <c r="N22" s="25">
        <f t="shared" si="3"/>
        <v>48140.61780000001</v>
      </c>
      <c r="O22" s="29">
        <f>'[1]Окт 11'!$AE$17</f>
        <v>128114.84</v>
      </c>
    </row>
    <row r="23" spans="1:15" ht="12.75">
      <c r="A23" s="24" t="s">
        <v>34</v>
      </c>
      <c r="B23" s="25">
        <f t="shared" si="0"/>
        <v>34651.171800000004</v>
      </c>
      <c r="C23" s="25">
        <f t="shared" si="1"/>
        <v>25016.617800000004</v>
      </c>
      <c r="D23" s="24"/>
      <c r="E23" s="27"/>
      <c r="F23" s="27"/>
      <c r="G23" s="27"/>
      <c r="H23" s="27">
        <f>20306+10153</f>
        <v>30459</v>
      </c>
      <c r="I23" s="27"/>
      <c r="J23" s="27"/>
      <c r="K23" s="27"/>
      <c r="L23" s="27"/>
      <c r="M23" s="24">
        <f t="shared" si="2"/>
        <v>30459</v>
      </c>
      <c r="N23" s="25">
        <f t="shared" si="3"/>
        <v>55475.61780000001</v>
      </c>
      <c r="O23" s="29">
        <f>'[1]Окт 11'!$AE$18</f>
        <v>132399.96</v>
      </c>
    </row>
    <row r="24" spans="1:15" ht="12.75">
      <c r="A24" s="24" t="s">
        <v>35</v>
      </c>
      <c r="B24" s="25">
        <f t="shared" si="0"/>
        <v>34651.171800000004</v>
      </c>
      <c r="C24" s="25">
        <f t="shared" si="1"/>
        <v>25016.617800000004</v>
      </c>
      <c r="D24" s="24"/>
      <c r="E24" s="27"/>
      <c r="F24" s="27"/>
      <c r="G24" s="27"/>
      <c r="H24" s="27"/>
      <c r="I24" s="27"/>
      <c r="J24" s="27">
        <f>4000+2000</f>
        <v>6000</v>
      </c>
      <c r="K24" s="27">
        <v>7499</v>
      </c>
      <c r="L24" s="27"/>
      <c r="M24" s="24">
        <f t="shared" si="2"/>
        <v>13499</v>
      </c>
      <c r="N24" s="25">
        <f t="shared" si="3"/>
        <v>38515.61780000001</v>
      </c>
      <c r="O24" s="29">
        <f>'[1]Окт 11'!$AE$19</f>
        <v>128158.43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3">
        <f>SUM(B13:B25)</f>
        <v>415814.0616000001</v>
      </c>
      <c r="C26" s="32">
        <f aca="true" t="shared" si="4" ref="C26:L26">C13+C14+C15+C16+C17+C18+C19+C20+C21+C22+C23+C24</f>
        <v>300199.4136</v>
      </c>
      <c r="D26" s="32">
        <f t="shared" si="4"/>
        <v>14596</v>
      </c>
      <c r="E26" s="32">
        <f t="shared" si="4"/>
        <v>0</v>
      </c>
      <c r="F26" s="32">
        <f t="shared" si="4"/>
        <v>2391</v>
      </c>
      <c r="G26" s="32">
        <f t="shared" si="4"/>
        <v>0</v>
      </c>
      <c r="H26" s="32">
        <f t="shared" si="4"/>
        <v>53583</v>
      </c>
      <c r="I26" s="32">
        <f t="shared" si="4"/>
        <v>0</v>
      </c>
      <c r="J26" s="32">
        <f t="shared" si="4"/>
        <v>8535</v>
      </c>
      <c r="K26" s="32">
        <f t="shared" si="4"/>
        <v>12353</v>
      </c>
      <c r="L26" s="32">
        <f t="shared" si="4"/>
        <v>2510</v>
      </c>
      <c r="M26" s="34">
        <f>SUM(M13:M25)</f>
        <v>93968</v>
      </c>
      <c r="N26" s="35">
        <f>SUM(N13:N25)</f>
        <v>394167.4136000001</v>
      </c>
      <c r="O26" s="28"/>
    </row>
    <row r="27" spans="1:5" ht="12.75">
      <c r="A27" s="3"/>
      <c r="B27" s="3"/>
      <c r="E27" s="3"/>
    </row>
    <row r="28" spans="1:8" ht="12.75">
      <c r="A28" s="3"/>
      <c r="B28" s="3"/>
      <c r="E28" s="3"/>
      <c r="F28" s="36">
        <v>7.53</v>
      </c>
      <c r="G28" s="37" t="s">
        <v>37</v>
      </c>
      <c r="H28" s="37"/>
    </row>
    <row r="29" spans="1:8" ht="12.75">
      <c r="A29" s="38"/>
      <c r="B29" s="38"/>
      <c r="E29" s="3"/>
      <c r="F29" s="36">
        <v>2.9</v>
      </c>
      <c r="G29" s="37" t="s">
        <v>14</v>
      </c>
      <c r="H29" s="37"/>
    </row>
    <row r="30" spans="1:8" ht="15.75">
      <c r="A30" s="38"/>
      <c r="B30" s="38"/>
      <c r="E30" s="3"/>
      <c r="F30" s="39">
        <f>SUM(F28:F29)</f>
        <v>10.43</v>
      </c>
      <c r="G30" s="37" t="s">
        <v>38</v>
      </c>
      <c r="H30" s="37"/>
    </row>
    <row r="31" spans="1:6" ht="12.75">
      <c r="A31" s="38"/>
      <c r="B31" s="38"/>
      <c r="C31" s="40"/>
      <c r="F31" s="36" t="s">
        <v>39</v>
      </c>
    </row>
    <row r="32" ht="12.75">
      <c r="F32" s="41"/>
    </row>
    <row r="33" spans="1:4" ht="12.75" hidden="1">
      <c r="A33" s="42"/>
      <c r="B33" s="42"/>
      <c r="D33" s="3"/>
    </row>
    <row r="34" spans="1:14" ht="12.75">
      <c r="A34" s="43"/>
      <c r="B34" s="43"/>
      <c r="C34" s="37"/>
      <c r="D34" s="37"/>
      <c r="E34" s="37"/>
      <c r="F34" s="37"/>
      <c r="G34" s="37"/>
      <c r="H34" s="37"/>
      <c r="I34" s="41"/>
      <c r="J34" s="36"/>
      <c r="K34" s="41"/>
      <c r="N34" s="44"/>
    </row>
    <row r="35" spans="1:11" ht="15.75">
      <c r="A35" s="43"/>
      <c r="B35" s="43"/>
      <c r="D35" s="3"/>
      <c r="E35" s="41"/>
      <c r="F35" s="39"/>
      <c r="G35" s="36"/>
      <c r="H35" s="41"/>
      <c r="I35" s="41"/>
      <c r="J35" s="36"/>
      <c r="K35" s="41"/>
    </row>
    <row r="36" spans="1:11" ht="15.75">
      <c r="A36" s="45"/>
      <c r="B36" s="45"/>
      <c r="E36" s="41"/>
      <c r="F36" s="39"/>
      <c r="G36" s="41"/>
      <c r="H36" s="41"/>
      <c r="I36" s="41"/>
      <c r="J36" s="39"/>
      <c r="K36" s="41"/>
    </row>
    <row r="37" spans="5:11" ht="15.75">
      <c r="E37" s="41"/>
      <c r="F37" s="46"/>
      <c r="G37" s="46"/>
      <c r="H37" s="41"/>
      <c r="I37" s="41"/>
      <c r="J37" s="36"/>
      <c r="K37" s="41"/>
    </row>
  </sheetData>
  <mergeCells count="20">
    <mergeCell ref="C6:D6"/>
    <mergeCell ref="E6:H6"/>
    <mergeCell ref="M7:O7"/>
    <mergeCell ref="M10:M12"/>
    <mergeCell ref="O8:O12"/>
    <mergeCell ref="N10:N12"/>
    <mergeCell ref="C11:C12"/>
    <mergeCell ref="D11:L11"/>
    <mergeCell ref="F37:G37"/>
    <mergeCell ref="A10:A12"/>
    <mergeCell ref="C10:L10"/>
    <mergeCell ref="G28:H28"/>
    <mergeCell ref="G29:H29"/>
    <mergeCell ref="G30:H30"/>
    <mergeCell ref="C34:H34"/>
    <mergeCell ref="B10:B12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2017-04-04T02:04:44Z</dcterms:created>
  <dcterms:modified xsi:type="dcterms:W3CDTF">2017-04-04T02:04:52Z</dcterms:modified>
  <cp:category/>
  <cp:version/>
  <cp:contentType/>
  <cp:contentStatus/>
</cp:coreProperties>
</file>